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777rauer website\fleming\"/>
    </mc:Choice>
  </mc:AlternateContent>
  <bookViews>
    <workbookView xWindow="0" yWindow="0" windowWidth="21570" windowHeight="9495" activeTab="4"/>
  </bookViews>
  <sheets>
    <sheet name="subtotal by title" sheetId="1" r:id="rId1"/>
    <sheet name="subtotal by continent" sheetId="2" r:id="rId2"/>
    <sheet name="Sheet1" sheetId="5" r:id="rId3"/>
    <sheet name="Pivot Table" sheetId="3" r:id="rId4"/>
    <sheet name="table object" sheetId="4" r:id="rId5"/>
  </sheets>
  <calcPr calcId="152511"/>
  <pivotCaches>
    <pivotCache cacheId="6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4" l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D114" i="4"/>
  <c r="E114" i="4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2" i="3"/>
  <c r="E84" i="2"/>
  <c r="D84" i="2"/>
  <c r="E101" i="2"/>
  <c r="D101" i="2"/>
  <c r="E67" i="2"/>
  <c r="D67" i="2"/>
  <c r="E118" i="2"/>
  <c r="D118" i="2"/>
  <c r="E34" i="2"/>
  <c r="D34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35" i="2"/>
  <c r="G114" i="4" l="1"/>
  <c r="G118" i="2"/>
  <c r="G67" i="2"/>
  <c r="G101" i="2"/>
  <c r="G84" i="2"/>
  <c r="D119" i="2"/>
  <c r="E119" i="2"/>
  <c r="G34" i="2"/>
  <c r="G119" i="2" s="1"/>
  <c r="E9" i="1"/>
  <c r="D9" i="1"/>
  <c r="E73" i="1"/>
  <c r="D73" i="1"/>
  <c r="E129" i="1"/>
  <c r="D129" i="1"/>
  <c r="E57" i="1"/>
  <c r="D57" i="1"/>
  <c r="E25" i="1"/>
  <c r="D25" i="1"/>
  <c r="E113" i="1"/>
  <c r="D113" i="1"/>
  <c r="E33" i="1"/>
  <c r="D33" i="1"/>
  <c r="E81" i="1"/>
  <c r="D81" i="1"/>
  <c r="E97" i="1"/>
  <c r="D97" i="1"/>
  <c r="E65" i="1"/>
  <c r="D65" i="1"/>
  <c r="E41" i="1"/>
  <c r="D41" i="1"/>
  <c r="E49" i="1"/>
  <c r="D49" i="1"/>
  <c r="E17" i="1"/>
  <c r="D17" i="1"/>
  <c r="E105" i="1"/>
  <c r="D105" i="1"/>
  <c r="E121" i="1"/>
  <c r="D121" i="1"/>
  <c r="E89" i="1"/>
  <c r="E130" i="1" s="1"/>
  <c r="D89" i="1"/>
  <c r="D130" i="1" s="1"/>
  <c r="G90" i="1"/>
  <c r="H90" i="1" s="1"/>
  <c r="J90" i="1" s="1"/>
  <c r="I90" i="1"/>
  <c r="G74" i="1"/>
  <c r="H74" i="1" s="1"/>
  <c r="I74" i="1"/>
  <c r="G98" i="1"/>
  <c r="H98" i="1" s="1"/>
  <c r="J98" i="1" s="1"/>
  <c r="I98" i="1"/>
  <c r="G34" i="1"/>
  <c r="H34" i="1" s="1"/>
  <c r="I34" i="1"/>
  <c r="G10" i="1"/>
  <c r="H10" i="1" s="1"/>
  <c r="J10" i="1" s="1"/>
  <c r="I10" i="1"/>
  <c r="G58" i="1"/>
  <c r="H58" i="1" s="1"/>
  <c r="I58" i="1"/>
  <c r="G66" i="1"/>
  <c r="H66" i="1" s="1"/>
  <c r="J66" i="1" s="1"/>
  <c r="I66" i="1"/>
  <c r="G42" i="1"/>
  <c r="H42" i="1" s="1"/>
  <c r="I42" i="1"/>
  <c r="G50" i="1"/>
  <c r="H50" i="1" s="1"/>
  <c r="J50" i="1" s="1"/>
  <c r="I50" i="1"/>
  <c r="G26" i="1"/>
  <c r="H26" i="1" s="1"/>
  <c r="I26" i="1"/>
  <c r="G2" i="1"/>
  <c r="H2" i="1" s="1"/>
  <c r="J2" i="1" s="1"/>
  <c r="I2" i="1"/>
  <c r="G18" i="1"/>
  <c r="H18" i="1" s="1"/>
  <c r="I18" i="1"/>
  <c r="G106" i="1"/>
  <c r="H106" i="1" s="1"/>
  <c r="J106" i="1" s="1"/>
  <c r="I106" i="1"/>
  <c r="G122" i="1"/>
  <c r="H122" i="1" s="1"/>
  <c r="I122" i="1"/>
  <c r="G114" i="1"/>
  <c r="H114" i="1" s="1"/>
  <c r="J114" i="1" s="1"/>
  <c r="I114" i="1"/>
  <c r="G83" i="1"/>
  <c r="H83" i="1" s="1"/>
  <c r="I83" i="1"/>
  <c r="G91" i="1"/>
  <c r="H91" i="1" s="1"/>
  <c r="J91" i="1" s="1"/>
  <c r="I91" i="1"/>
  <c r="G75" i="1"/>
  <c r="H75" i="1" s="1"/>
  <c r="I75" i="1"/>
  <c r="G99" i="1"/>
  <c r="H99" i="1" s="1"/>
  <c r="J99" i="1" s="1"/>
  <c r="I99" i="1"/>
  <c r="G35" i="1"/>
  <c r="H35" i="1" s="1"/>
  <c r="I35" i="1"/>
  <c r="G11" i="1"/>
  <c r="H11" i="1" s="1"/>
  <c r="J11" i="1" s="1"/>
  <c r="I11" i="1"/>
  <c r="G59" i="1"/>
  <c r="H59" i="1" s="1"/>
  <c r="I59" i="1"/>
  <c r="G67" i="1"/>
  <c r="H67" i="1" s="1"/>
  <c r="I67" i="1"/>
  <c r="G43" i="1"/>
  <c r="H43" i="1" s="1"/>
  <c r="I43" i="1"/>
  <c r="G51" i="1"/>
  <c r="H51" i="1" s="1"/>
  <c r="I51" i="1"/>
  <c r="J51" i="1"/>
  <c r="G27" i="1"/>
  <c r="H27" i="1" s="1"/>
  <c r="J27" i="1" s="1"/>
  <c r="I27" i="1"/>
  <c r="G3" i="1"/>
  <c r="H3" i="1" s="1"/>
  <c r="I3" i="1"/>
  <c r="G19" i="1"/>
  <c r="H19" i="1" s="1"/>
  <c r="I19" i="1"/>
  <c r="G107" i="1"/>
  <c r="H107" i="1" s="1"/>
  <c r="I107" i="1"/>
  <c r="G123" i="1"/>
  <c r="H123" i="1" s="1"/>
  <c r="J123" i="1" s="1"/>
  <c r="I123" i="1"/>
  <c r="G115" i="1"/>
  <c r="H115" i="1" s="1"/>
  <c r="I115" i="1"/>
  <c r="G84" i="1"/>
  <c r="H84" i="1" s="1"/>
  <c r="J84" i="1" s="1"/>
  <c r="I84" i="1"/>
  <c r="G92" i="1"/>
  <c r="H92" i="1" s="1"/>
  <c r="J92" i="1" s="1"/>
  <c r="I92" i="1"/>
  <c r="G76" i="1"/>
  <c r="H76" i="1" s="1"/>
  <c r="I76" i="1"/>
  <c r="J76" i="1"/>
  <c r="G100" i="1"/>
  <c r="H100" i="1" s="1"/>
  <c r="J100" i="1" s="1"/>
  <c r="I100" i="1"/>
  <c r="G36" i="1"/>
  <c r="H36" i="1" s="1"/>
  <c r="I36" i="1"/>
  <c r="G12" i="1"/>
  <c r="H12" i="1" s="1"/>
  <c r="J12" i="1" s="1"/>
  <c r="I12" i="1"/>
  <c r="G60" i="1"/>
  <c r="H60" i="1" s="1"/>
  <c r="I60" i="1"/>
  <c r="G68" i="1"/>
  <c r="H68" i="1" s="1"/>
  <c r="I68" i="1"/>
  <c r="G44" i="1"/>
  <c r="H44" i="1" s="1"/>
  <c r="I44" i="1"/>
  <c r="G52" i="1"/>
  <c r="H52" i="1" s="1"/>
  <c r="I52" i="1"/>
  <c r="J52" i="1"/>
  <c r="G28" i="1"/>
  <c r="H28" i="1" s="1"/>
  <c r="J28" i="1" s="1"/>
  <c r="I28" i="1"/>
  <c r="G4" i="1"/>
  <c r="H4" i="1" s="1"/>
  <c r="I4" i="1"/>
  <c r="G20" i="1"/>
  <c r="H20" i="1" s="1"/>
  <c r="I20" i="1"/>
  <c r="G108" i="1"/>
  <c r="H108" i="1" s="1"/>
  <c r="I108" i="1"/>
  <c r="G124" i="1"/>
  <c r="H124" i="1" s="1"/>
  <c r="J124" i="1" s="1"/>
  <c r="I124" i="1"/>
  <c r="G116" i="1"/>
  <c r="H116" i="1" s="1"/>
  <c r="I116" i="1"/>
  <c r="G85" i="1"/>
  <c r="H85" i="1" s="1"/>
  <c r="J85" i="1" s="1"/>
  <c r="I85" i="1"/>
  <c r="G93" i="1"/>
  <c r="H93" i="1" s="1"/>
  <c r="J93" i="1" s="1"/>
  <c r="I93" i="1"/>
  <c r="G77" i="1"/>
  <c r="H77" i="1" s="1"/>
  <c r="I77" i="1"/>
  <c r="J77" i="1"/>
  <c r="G101" i="1"/>
  <c r="H101" i="1" s="1"/>
  <c r="J101" i="1" s="1"/>
  <c r="I101" i="1"/>
  <c r="G37" i="1"/>
  <c r="H37" i="1" s="1"/>
  <c r="I37" i="1"/>
  <c r="G13" i="1"/>
  <c r="H13" i="1" s="1"/>
  <c r="J13" i="1" s="1"/>
  <c r="I13" i="1"/>
  <c r="G61" i="1"/>
  <c r="H61" i="1" s="1"/>
  <c r="I61" i="1"/>
  <c r="G69" i="1"/>
  <c r="H69" i="1" s="1"/>
  <c r="I69" i="1"/>
  <c r="G45" i="1"/>
  <c r="H45" i="1" s="1"/>
  <c r="I45" i="1"/>
  <c r="G53" i="1"/>
  <c r="H53" i="1" s="1"/>
  <c r="J53" i="1" s="1"/>
  <c r="I53" i="1"/>
  <c r="G29" i="1"/>
  <c r="H29" i="1" s="1"/>
  <c r="J29" i="1" s="1"/>
  <c r="I29" i="1"/>
  <c r="G5" i="1"/>
  <c r="H5" i="1" s="1"/>
  <c r="I5" i="1"/>
  <c r="G21" i="1"/>
  <c r="H21" i="1" s="1"/>
  <c r="I21" i="1"/>
  <c r="G109" i="1"/>
  <c r="H109" i="1" s="1"/>
  <c r="I109" i="1"/>
  <c r="G125" i="1"/>
  <c r="H125" i="1" s="1"/>
  <c r="J125" i="1" s="1"/>
  <c r="I125" i="1"/>
  <c r="G117" i="1"/>
  <c r="H117" i="1" s="1"/>
  <c r="I117" i="1"/>
  <c r="G86" i="1"/>
  <c r="H86" i="1" s="1"/>
  <c r="J86" i="1" s="1"/>
  <c r="I86" i="1"/>
  <c r="G94" i="1"/>
  <c r="H94" i="1" s="1"/>
  <c r="I94" i="1"/>
  <c r="J94" i="1" s="1"/>
  <c r="G78" i="1"/>
  <c r="H78" i="1"/>
  <c r="I78" i="1"/>
  <c r="J78" i="1" s="1"/>
  <c r="G102" i="1"/>
  <c r="H102" i="1"/>
  <c r="I102" i="1"/>
  <c r="J102" i="1" s="1"/>
  <c r="G38" i="1"/>
  <c r="H38" i="1"/>
  <c r="I38" i="1"/>
  <c r="J38" i="1" s="1"/>
  <c r="G14" i="1"/>
  <c r="H14" i="1"/>
  <c r="I14" i="1"/>
  <c r="J14" i="1" s="1"/>
  <c r="G62" i="1"/>
  <c r="H62" i="1"/>
  <c r="I62" i="1"/>
  <c r="J62" i="1" s="1"/>
  <c r="G70" i="1"/>
  <c r="H70" i="1"/>
  <c r="I70" i="1"/>
  <c r="J70" i="1" s="1"/>
  <c r="G46" i="1"/>
  <c r="H46" i="1"/>
  <c r="I46" i="1"/>
  <c r="J46" i="1" s="1"/>
  <c r="G54" i="1"/>
  <c r="H54" i="1"/>
  <c r="I54" i="1"/>
  <c r="J54" i="1" s="1"/>
  <c r="G30" i="1"/>
  <c r="H30" i="1"/>
  <c r="I30" i="1"/>
  <c r="J30" i="1" s="1"/>
  <c r="G6" i="1"/>
  <c r="H6" i="1"/>
  <c r="I6" i="1"/>
  <c r="J6" i="1" s="1"/>
  <c r="G22" i="1"/>
  <c r="H22" i="1"/>
  <c r="I22" i="1"/>
  <c r="J22" i="1" s="1"/>
  <c r="G110" i="1"/>
  <c r="H110" i="1"/>
  <c r="I110" i="1"/>
  <c r="J110" i="1" s="1"/>
  <c r="G126" i="1"/>
  <c r="H126" i="1"/>
  <c r="I126" i="1"/>
  <c r="J126" i="1" s="1"/>
  <c r="G118" i="1"/>
  <c r="H118" i="1"/>
  <c r="I118" i="1"/>
  <c r="J118" i="1" s="1"/>
  <c r="G87" i="1"/>
  <c r="H87" i="1"/>
  <c r="I87" i="1"/>
  <c r="J87" i="1" s="1"/>
  <c r="G95" i="1"/>
  <c r="H95" i="1"/>
  <c r="I95" i="1"/>
  <c r="J95" i="1" s="1"/>
  <c r="G79" i="1"/>
  <c r="H79" i="1"/>
  <c r="I79" i="1"/>
  <c r="J79" i="1" s="1"/>
  <c r="G103" i="1"/>
  <c r="H103" i="1"/>
  <c r="I103" i="1"/>
  <c r="J103" i="1" s="1"/>
  <c r="G39" i="1"/>
  <c r="H39" i="1"/>
  <c r="I39" i="1"/>
  <c r="J39" i="1" s="1"/>
  <c r="G15" i="1"/>
  <c r="H15" i="1"/>
  <c r="I15" i="1"/>
  <c r="J15" i="1" s="1"/>
  <c r="G63" i="1"/>
  <c r="H63" i="1"/>
  <c r="I63" i="1"/>
  <c r="J63" i="1" s="1"/>
  <c r="G71" i="1"/>
  <c r="H71" i="1"/>
  <c r="I71" i="1"/>
  <c r="J71" i="1" s="1"/>
  <c r="G47" i="1"/>
  <c r="H47" i="1"/>
  <c r="I47" i="1"/>
  <c r="J47" i="1" s="1"/>
  <c r="G55" i="1"/>
  <c r="H55" i="1"/>
  <c r="I55" i="1"/>
  <c r="J55" i="1" s="1"/>
  <c r="G31" i="1"/>
  <c r="H31" i="1"/>
  <c r="I31" i="1"/>
  <c r="J31" i="1" s="1"/>
  <c r="G7" i="1"/>
  <c r="H7" i="1"/>
  <c r="I7" i="1"/>
  <c r="J7" i="1" s="1"/>
  <c r="G23" i="1"/>
  <c r="H23" i="1"/>
  <c r="I23" i="1"/>
  <c r="J23" i="1" s="1"/>
  <c r="G111" i="1"/>
  <c r="H111" i="1"/>
  <c r="I111" i="1"/>
  <c r="J111" i="1" s="1"/>
  <c r="G127" i="1"/>
  <c r="H127" i="1"/>
  <c r="I127" i="1"/>
  <c r="J127" i="1" s="1"/>
  <c r="G119" i="1"/>
  <c r="H119" i="1"/>
  <c r="I119" i="1"/>
  <c r="J119" i="1" s="1"/>
  <c r="G88" i="1"/>
  <c r="H88" i="1"/>
  <c r="I88" i="1"/>
  <c r="J88" i="1" s="1"/>
  <c r="G96" i="1"/>
  <c r="H96" i="1"/>
  <c r="I96" i="1"/>
  <c r="J96" i="1" s="1"/>
  <c r="G80" i="1"/>
  <c r="H80" i="1"/>
  <c r="I80" i="1"/>
  <c r="J80" i="1" s="1"/>
  <c r="G104" i="1"/>
  <c r="H104" i="1"/>
  <c r="I104" i="1"/>
  <c r="J104" i="1" s="1"/>
  <c r="G40" i="1"/>
  <c r="H40" i="1"/>
  <c r="I40" i="1"/>
  <c r="J40" i="1" s="1"/>
  <c r="G16" i="1"/>
  <c r="H16" i="1"/>
  <c r="I16" i="1"/>
  <c r="J16" i="1" s="1"/>
  <c r="G64" i="1"/>
  <c r="H64" i="1"/>
  <c r="I64" i="1"/>
  <c r="J64" i="1" s="1"/>
  <c r="G72" i="1"/>
  <c r="H72" i="1"/>
  <c r="I72" i="1"/>
  <c r="J72" i="1" s="1"/>
  <c r="G48" i="1"/>
  <c r="H48" i="1"/>
  <c r="I48" i="1"/>
  <c r="J48" i="1" s="1"/>
  <c r="G56" i="1"/>
  <c r="H56" i="1"/>
  <c r="I56" i="1"/>
  <c r="J56" i="1" s="1"/>
  <c r="G32" i="1"/>
  <c r="H32" i="1"/>
  <c r="I32" i="1"/>
  <c r="J32" i="1" s="1"/>
  <c r="G8" i="1"/>
  <c r="H8" i="1"/>
  <c r="I8" i="1"/>
  <c r="J8" i="1" s="1"/>
  <c r="G24" i="1"/>
  <c r="H24" i="1"/>
  <c r="I24" i="1"/>
  <c r="J24" i="1" s="1"/>
  <c r="G112" i="1"/>
  <c r="H112" i="1"/>
  <c r="I112" i="1"/>
  <c r="J112" i="1" s="1"/>
  <c r="G128" i="1"/>
  <c r="H128" i="1"/>
  <c r="I128" i="1"/>
  <c r="J128" i="1" s="1"/>
  <c r="G120" i="1"/>
  <c r="H120" i="1"/>
  <c r="I120" i="1"/>
  <c r="J120" i="1" s="1"/>
  <c r="I82" i="1"/>
  <c r="G82" i="1"/>
  <c r="H82" i="1" s="1"/>
  <c r="J82" i="1" s="1"/>
  <c r="J5" i="1" l="1"/>
  <c r="J45" i="1"/>
  <c r="J61" i="1"/>
  <c r="J108" i="1"/>
  <c r="J4" i="1"/>
  <c r="J44" i="1"/>
  <c r="J60" i="1"/>
  <c r="J107" i="1"/>
  <c r="J3" i="1"/>
  <c r="J9" i="1" s="1"/>
  <c r="J43" i="1"/>
  <c r="J59" i="1"/>
  <c r="J109" i="1"/>
  <c r="J113" i="1"/>
  <c r="J57" i="1"/>
  <c r="J105" i="1"/>
  <c r="J97" i="1"/>
  <c r="J17" i="1"/>
  <c r="J117" i="1"/>
  <c r="J21" i="1"/>
  <c r="J69" i="1"/>
  <c r="J37" i="1"/>
  <c r="J116" i="1"/>
  <c r="J20" i="1"/>
  <c r="J68" i="1"/>
  <c r="J36" i="1"/>
  <c r="J115" i="1"/>
  <c r="J121" i="1" s="1"/>
  <c r="J19" i="1"/>
  <c r="J67" i="1"/>
  <c r="J73" i="1" s="1"/>
  <c r="J35" i="1"/>
  <c r="J75" i="1"/>
  <c r="J83" i="1"/>
  <c r="J122" i="1"/>
  <c r="J129" i="1" s="1"/>
  <c r="J18" i="1"/>
  <c r="J26" i="1"/>
  <c r="J33" i="1" s="1"/>
  <c r="J42" i="1"/>
  <c r="J49" i="1" s="1"/>
  <c r="J58" i="1"/>
  <c r="J65" i="1" s="1"/>
  <c r="J34" i="1"/>
  <c r="J41" i="1" s="1"/>
  <c r="J74" i="1"/>
  <c r="J81" i="1" s="1"/>
  <c r="J89" i="1" l="1"/>
  <c r="J25" i="1"/>
  <c r="J130" i="1" l="1"/>
</calcChain>
</file>

<file path=xl/sharedStrings.xml><?xml version="1.0" encoding="utf-8"?>
<sst xmlns="http://schemas.openxmlformats.org/spreadsheetml/2006/main" count="1418" uniqueCount="62">
  <si>
    <t>title</t>
  </si>
  <si>
    <t>Continent</t>
  </si>
  <si>
    <t>Distribution Locale</t>
  </si>
  <si>
    <t>Books Distributed</t>
  </si>
  <si>
    <t>Returns</t>
  </si>
  <si>
    <t>Gildrose's Royalty/book</t>
  </si>
  <si>
    <t>Casino Royale</t>
  </si>
  <si>
    <t>North America</t>
  </si>
  <si>
    <t>Eastern US</t>
  </si>
  <si>
    <t>Live and Let Die</t>
  </si>
  <si>
    <t>Moonraker</t>
  </si>
  <si>
    <t>Diamonds are Forever</t>
  </si>
  <si>
    <t>From Russia With Love</t>
  </si>
  <si>
    <t>Dr No</t>
  </si>
  <si>
    <t>Goldfinger</t>
  </si>
  <si>
    <t>Thunderball</t>
  </si>
  <si>
    <t>For Your Eyes Only</t>
  </si>
  <si>
    <t>The Spy Who Loved Me</t>
  </si>
  <si>
    <t>On Her Majesty's Secret Service</t>
  </si>
  <si>
    <t>You Only Live Twice</t>
  </si>
  <si>
    <t>The Man With The Golden Gun</t>
  </si>
  <si>
    <t>The Diamond Smugglers</t>
  </si>
  <si>
    <t>Thrilling Cities</t>
  </si>
  <si>
    <t>Chitty Chitty Bang Bang</t>
  </si>
  <si>
    <t>Western US &amp; Mexico</t>
  </si>
  <si>
    <t>Europe</t>
  </si>
  <si>
    <t>England</t>
  </si>
  <si>
    <t>Western Europe</t>
  </si>
  <si>
    <t>Japan</t>
  </si>
  <si>
    <t>Asia</t>
  </si>
  <si>
    <t>South East Asia</t>
  </si>
  <si>
    <t>South America</t>
  </si>
  <si>
    <t>Books Sold</t>
  </si>
  <si>
    <t>Profit of books sold</t>
  </si>
  <si>
    <t>Cost of Returns</t>
  </si>
  <si>
    <t>Profit</t>
  </si>
  <si>
    <t>Casino Royale Total</t>
  </si>
  <si>
    <t>Chitty Chitty Bang Bang Total</t>
  </si>
  <si>
    <t>Diamonds are Forever Total</t>
  </si>
  <si>
    <t>Dr No Total</t>
  </si>
  <si>
    <t>For Your Eyes Only Total</t>
  </si>
  <si>
    <t>From Russia With Love Total</t>
  </si>
  <si>
    <t>Goldfinger Total</t>
  </si>
  <si>
    <t>Live and Let Die Total</t>
  </si>
  <si>
    <t>Moonraker Total</t>
  </si>
  <si>
    <t>On Her Majesty's Secret Service Total</t>
  </si>
  <si>
    <t>The Diamond Smugglers Total</t>
  </si>
  <si>
    <t>The Man With The Golden Gun Total</t>
  </si>
  <si>
    <t>The Spy Who Loved Me Total</t>
  </si>
  <si>
    <t>Thrilling Cities Total</t>
  </si>
  <si>
    <t>Thunderball Total</t>
  </si>
  <si>
    <t>You Only Live Twice Total</t>
  </si>
  <si>
    <t>Grand Total</t>
  </si>
  <si>
    <t>Europe Total</t>
  </si>
  <si>
    <t>Japan Total</t>
  </si>
  <si>
    <t>North America Total</t>
  </si>
  <si>
    <t>South America Total</t>
  </si>
  <si>
    <t>South East Asia Total</t>
  </si>
  <si>
    <t>profit</t>
  </si>
  <si>
    <t>Row Labels</t>
  </si>
  <si>
    <t>Sum of profit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</si>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</sst>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2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2" fontId="2" fillId="0" borderId="0" xfId="0" applyNumberFormat="1" applyFont="1" applyAlignment="1">
      <alignment vertical="center"/>
    </xf>
  </cellXfs>
  <cellStyles count="1">
    <cellStyle name="Normal" xfId="0" builtinId="0"/>
  </cellStyles>
  <dxfs count="15"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'subtotal by title'!$J$1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'subtotal by title'!$A$2:$A$129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'subtotal by title'!$J$2:$J$129</c:f>
              <c:numCache>
                <c:formatCode>0.00</c:formatCode>
                <c:ptCount val="16"/>
                <c:pt idx="0">
                  <c:v>433461.65</c:v>
                </c:pt>
                <c:pt idx="1">
                  <c:v>213738.68999999997</c:v>
                </c:pt>
                <c:pt idx="2">
                  <c:v>204172.72</c:v>
                </c:pt>
                <c:pt idx="3">
                  <c:v>179726.84</c:v>
                </c:pt>
                <c:pt idx="4">
                  <c:v>178250.06</c:v>
                </c:pt>
                <c:pt idx="5">
                  <c:v>163628.30000000002</c:v>
                </c:pt>
                <c:pt idx="6">
                  <c:v>156209.34</c:v>
                </c:pt>
                <c:pt idx="7">
                  <c:v>148385.39000000001</c:v>
                </c:pt>
                <c:pt idx="8">
                  <c:v>146000.38999999998</c:v>
                </c:pt>
                <c:pt idx="9">
                  <c:v>119696.95000000001</c:v>
                </c:pt>
                <c:pt idx="10">
                  <c:v>86940.23</c:v>
                </c:pt>
                <c:pt idx="11">
                  <c:v>85168</c:v>
                </c:pt>
                <c:pt idx="12">
                  <c:v>69958.91</c:v>
                </c:pt>
                <c:pt idx="13">
                  <c:v>23211.660000000003</c:v>
                </c:pt>
                <c:pt idx="14">
                  <c:v>18228.73</c:v>
                </c:pt>
                <c:pt idx="15">
                  <c:v>9410.58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031336"/>
        <c:axId val="255030944"/>
      </c:barChart>
      <c:catAx>
        <c:axId val="25503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030944"/>
        <c:crosses val="autoZero"/>
        <c:auto val="1"/>
        <c:lblAlgn val="ctr"/>
        <c:lblOffset val="100"/>
        <c:noMultiLvlLbl val="0"/>
      </c:catAx>
      <c:valAx>
        <c:axId val="25503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03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'subtotal by continent'!$G$1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'subtotal by continent'!$B$2:$B$118</c:f>
              <c:strCache>
                <c:ptCount val="5"/>
                <c:pt idx="0">
                  <c:v>Europe Total</c:v>
                </c:pt>
                <c:pt idx="1">
                  <c:v>North America Total</c:v>
                </c:pt>
                <c:pt idx="2">
                  <c:v>South East Asia Total</c:v>
                </c:pt>
                <c:pt idx="3">
                  <c:v>South America Total</c:v>
                </c:pt>
                <c:pt idx="4">
                  <c:v>Japan Total</c:v>
                </c:pt>
              </c:strCache>
            </c:strRef>
          </c:cat>
          <c:val>
            <c:numRef>
              <c:f>'subtotal by continent'!$G$2:$G$118</c:f>
              <c:numCache>
                <c:formatCode>General</c:formatCode>
                <c:ptCount val="5"/>
                <c:pt idx="0">
                  <c:v>756947.87999999989</c:v>
                </c:pt>
                <c:pt idx="1">
                  <c:v>686019.92</c:v>
                </c:pt>
                <c:pt idx="2">
                  <c:v>283698.63999999996</c:v>
                </c:pt>
                <c:pt idx="3">
                  <c:v>278705.79999999993</c:v>
                </c:pt>
                <c:pt idx="4">
                  <c:v>230816.2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588216"/>
        <c:axId val="252578808"/>
      </c:barChart>
      <c:catAx>
        <c:axId val="25258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578808"/>
        <c:crosses val="autoZero"/>
        <c:auto val="1"/>
        <c:lblAlgn val="ctr"/>
        <c:lblOffset val="100"/>
        <c:noMultiLvlLbl val="0"/>
      </c:catAx>
      <c:valAx>
        <c:axId val="25257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588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[fleming.june15.xlsx]Sheet1!PivotTable1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Sheet1!$A$4:$A$20</c:f>
              <c:strCache>
                <c:ptCount val="16"/>
                <c:pt idx="0">
                  <c:v>You Only Live Twice</c:v>
                </c:pt>
                <c:pt idx="1">
                  <c:v>Dr No</c:v>
                </c:pt>
                <c:pt idx="2">
                  <c:v>The Man With The Golden Gun</c:v>
                </c:pt>
                <c:pt idx="3">
                  <c:v>On Her Majesty's Secret Service</c:v>
                </c:pt>
                <c:pt idx="4">
                  <c:v>From Russia With Love</c:v>
                </c:pt>
                <c:pt idx="5">
                  <c:v>For Your Eyes Only</c:v>
                </c:pt>
                <c:pt idx="6">
                  <c:v>The Spy Who Loved Me</c:v>
                </c:pt>
                <c:pt idx="7">
                  <c:v>Goldfinger</c:v>
                </c:pt>
                <c:pt idx="8">
                  <c:v>Thunderball</c:v>
                </c:pt>
                <c:pt idx="9">
                  <c:v>Moonraker</c:v>
                </c:pt>
                <c:pt idx="10">
                  <c:v>Casino Royale</c:v>
                </c:pt>
                <c:pt idx="11">
                  <c:v>Live and Let Die</c:v>
                </c:pt>
                <c:pt idx="12">
                  <c:v>Diamonds are Forever</c:v>
                </c:pt>
                <c:pt idx="13">
                  <c:v>The Diamond Smugglers</c:v>
                </c:pt>
                <c:pt idx="14">
                  <c:v>Chitty Chitty Bang Bang</c:v>
                </c:pt>
                <c:pt idx="15">
                  <c:v>Thrilling Cities</c:v>
                </c:pt>
              </c:strCache>
            </c:strRef>
          </c:cat>
          <c:val>
            <c:numRef>
              <c:f>Sheet1!$B$4:$B$20</c:f>
              <c:numCache>
                <c:formatCode>0.00</c:formatCode>
                <c:ptCount val="16"/>
                <c:pt idx="0">
                  <c:v>433461.65</c:v>
                </c:pt>
                <c:pt idx="1">
                  <c:v>213738.68999999997</c:v>
                </c:pt>
                <c:pt idx="2">
                  <c:v>204172.72</c:v>
                </c:pt>
                <c:pt idx="3">
                  <c:v>179726.84</c:v>
                </c:pt>
                <c:pt idx="4">
                  <c:v>178250.06</c:v>
                </c:pt>
                <c:pt idx="5">
                  <c:v>163628.30000000002</c:v>
                </c:pt>
                <c:pt idx="6">
                  <c:v>156209.34</c:v>
                </c:pt>
                <c:pt idx="7">
                  <c:v>148385.39000000001</c:v>
                </c:pt>
                <c:pt idx="8">
                  <c:v>146000.38999999998</c:v>
                </c:pt>
                <c:pt idx="9">
                  <c:v>119696.95000000001</c:v>
                </c:pt>
                <c:pt idx="10">
                  <c:v>86940.23</c:v>
                </c:pt>
                <c:pt idx="11">
                  <c:v>85168</c:v>
                </c:pt>
                <c:pt idx="12">
                  <c:v>69958.91</c:v>
                </c:pt>
                <c:pt idx="13">
                  <c:v>23211.660000000003</c:v>
                </c:pt>
                <c:pt idx="14">
                  <c:v>18228.73</c:v>
                </c:pt>
                <c:pt idx="15">
                  <c:v>9410.58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591352"/>
        <c:axId val="252592528"/>
      </c:barChart>
      <c:catAx>
        <c:axId val="25259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592528"/>
        <c:crosses val="autoZero"/>
        <c:auto val="1"/>
        <c:lblAlgn val="ctr"/>
        <c:lblOffset val="100"/>
        <c:noMultiLvlLbl val="0"/>
      </c:catAx>
      <c:valAx>
        <c:axId val="25259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59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9525</xdr:rowOff>
    </xdr:from>
    <xdr:to>
      <xdr:col>20</xdr:col>
      <xdr:colOff>381000</xdr:colOff>
      <xdr:row>112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80962</xdr:rowOff>
    </xdr:from>
    <xdr:to>
      <xdr:col>16</xdr:col>
      <xdr:colOff>19050</xdr:colOff>
      <xdr:row>126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3</xdr:row>
      <xdr:rowOff>119062</xdr:rowOff>
    </xdr:from>
    <xdr:to>
      <xdr:col>15</xdr:col>
      <xdr:colOff>142875</xdr:colOff>
      <xdr:row>18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7" refreshedDate="42536.280180439811" createdVersion="5" refreshedVersion="5" minRefreshableVersion="3" recordCount="112">
  <cacheSource type="worksheet">
    <worksheetSource ref="A1:G113" sheet="Pivot Table"/>
  </cacheSource>
  <cacheFields count="7">
    <cacheField name="title" numFmtId="0">
      <sharedItems count="16">
        <s v="Casino Royale"/>
        <s v="Live and Let Die"/>
        <s v="Moonraker"/>
        <s v="Diamonds are Forever"/>
        <s v="From Russia With Love"/>
        <s v="Dr No"/>
        <s v="Goldfinger"/>
        <s v="Thunderball"/>
        <s v="For Your Eyes Only"/>
        <s v="The Spy Who Loved Me"/>
        <s v="On Her Majesty's Secret Service"/>
        <s v="You Only Live Twice"/>
        <s v="The Man With The Golden Gun"/>
        <s v="The Diamond Smugglers"/>
        <s v="Thrilling Cities"/>
        <s v="Chitty Chitty Bang Bang"/>
      </sharedItems>
    </cacheField>
    <cacheField name="Continent" numFmtId="0">
      <sharedItems/>
    </cacheField>
    <cacheField name="Distribution Locale" numFmtId="0">
      <sharedItems/>
    </cacheField>
    <cacheField name="Books Distributed" numFmtId="0">
      <sharedItems containsSemiMixedTypes="0" containsString="0" containsNumber="1" containsInteger="1" minValue="509" maxValue="167712"/>
    </cacheField>
    <cacheField name="Returns" numFmtId="0">
      <sharedItems containsSemiMixedTypes="0" containsString="0" containsNumber="1" containsInteger="1" minValue="5" maxValue="6629"/>
    </cacheField>
    <cacheField name="Gildrose's Royalty/book" numFmtId="0">
      <sharedItems containsSemiMixedTypes="0" containsString="0" containsNumber="1" minValue="7.0000000000000007E-2" maxValue="0.99"/>
    </cacheField>
    <cacheField name="profit" numFmtId="0">
      <sharedItems containsSemiMixedTypes="0" containsString="0" containsNumber="1" minValue="-0.20000000000000284" maxValue="114538.29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s v="North America"/>
    <s v="Eastern US"/>
    <n v="43105"/>
    <n v="1052"/>
    <n v="0.83"/>
    <n v="34377.99"/>
  </r>
  <r>
    <x v="1"/>
    <s v="North America"/>
    <s v="Eastern US"/>
    <n v="38920"/>
    <n v="899"/>
    <n v="0.35"/>
    <n v="12857.849999999999"/>
  </r>
  <r>
    <x v="2"/>
    <s v="North America"/>
    <s v="Eastern US"/>
    <n v="45133"/>
    <n v="1790"/>
    <n v="0.39"/>
    <n v="16008.77"/>
  </r>
  <r>
    <x v="3"/>
    <s v="North America"/>
    <s v="Eastern US"/>
    <n v="15062"/>
    <n v="488"/>
    <n v="0.52"/>
    <n v="7334.4800000000005"/>
  </r>
  <r>
    <x v="4"/>
    <s v="North America"/>
    <s v="Eastern US"/>
    <n v="80099"/>
    <n v="545"/>
    <n v="0.83"/>
    <n v="65757.319999999992"/>
  </r>
  <r>
    <x v="5"/>
    <s v="North America"/>
    <s v="Eastern US"/>
    <n v="91378"/>
    <n v="1803"/>
    <n v="0.72"/>
    <n v="63592.5"/>
  </r>
  <r>
    <x v="6"/>
    <s v="North America"/>
    <s v="Eastern US"/>
    <n v="52958"/>
    <n v="1366"/>
    <n v="0.68"/>
    <n v="34399.560000000005"/>
  </r>
  <r>
    <x v="7"/>
    <s v="North America"/>
    <s v="Eastern US"/>
    <n v="24599"/>
    <n v="506"/>
    <n v="0.69"/>
    <n v="16371.169999999998"/>
  </r>
  <r>
    <x v="8"/>
    <s v="North America"/>
    <s v="Eastern US"/>
    <n v="12816"/>
    <n v="369"/>
    <n v="0.57999999999999996"/>
    <n v="7034.7599999999993"/>
  </r>
  <r>
    <x v="9"/>
    <s v="North America"/>
    <s v="Eastern US"/>
    <n v="87850"/>
    <n v="915"/>
    <n v="0.23"/>
    <n v="19537.55"/>
  </r>
  <r>
    <x v="10"/>
    <s v="North America"/>
    <s v="Eastern US"/>
    <n v="99140"/>
    <n v="2677"/>
    <n v="0.5"/>
    <n v="46893"/>
  </r>
  <r>
    <x v="11"/>
    <s v="North America"/>
    <s v="Eastern US"/>
    <n v="21600"/>
    <n v="37"/>
    <n v="0.72"/>
    <n v="15506.859999999999"/>
  </r>
  <r>
    <x v="12"/>
    <s v="North America"/>
    <s v="Eastern US"/>
    <n v="134220"/>
    <n v="5823"/>
    <n v="0.39"/>
    <n v="47163.33"/>
  </r>
  <r>
    <x v="13"/>
    <s v="North America"/>
    <s v="Eastern US"/>
    <n v="18041"/>
    <n v="884"/>
    <n v="0.24"/>
    <n v="3675.6800000000003"/>
  </r>
  <r>
    <x v="14"/>
    <s v="North America"/>
    <s v="Eastern US"/>
    <n v="6884"/>
    <n v="104"/>
    <n v="0.47"/>
    <n v="3134.6"/>
  </r>
  <r>
    <x v="15"/>
    <s v="North America"/>
    <s v="Eastern US"/>
    <n v="1441"/>
    <n v="30"/>
    <n v="0.18"/>
    <n v="238.98"/>
  </r>
  <r>
    <x v="0"/>
    <s v="North America"/>
    <s v="Western US &amp; Mexico"/>
    <n v="13359"/>
    <n v="394"/>
    <n v="0.76"/>
    <n v="9656.4"/>
  </r>
  <r>
    <x v="1"/>
    <s v="North America"/>
    <s v="Western US &amp; Mexico"/>
    <n v="46171"/>
    <n v="914"/>
    <n v="0.39"/>
    <n v="17193.23"/>
  </r>
  <r>
    <x v="2"/>
    <s v="North America"/>
    <s v="Western US &amp; Mexico"/>
    <n v="32556"/>
    <n v="864"/>
    <n v="0.74"/>
    <n v="23020.079999999998"/>
  </r>
  <r>
    <x v="3"/>
    <s v="North America"/>
    <s v="Western US &amp; Mexico"/>
    <n v="11518"/>
    <n v="319"/>
    <n v="0.35"/>
    <n v="3760.1499999999996"/>
  </r>
  <r>
    <x v="4"/>
    <s v="North America"/>
    <s v="Western US &amp; Mexico"/>
    <n v="67294"/>
    <n v="161"/>
    <n v="0.56000000000000005"/>
    <n v="37513.980000000003"/>
  </r>
  <r>
    <x v="5"/>
    <s v="North America"/>
    <s v="Western US &amp; Mexico"/>
    <n v="80739"/>
    <n v="920"/>
    <n v="0.35"/>
    <n v="27476.649999999998"/>
  </r>
  <r>
    <x v="6"/>
    <s v="North America"/>
    <s v="Western US &amp; Mexico"/>
    <n v="94222"/>
    <n v="2930"/>
    <n v="0.35"/>
    <n v="30487.199999999997"/>
  </r>
  <r>
    <x v="7"/>
    <s v="North America"/>
    <s v="Western US &amp; Mexico"/>
    <n v="2502"/>
    <n v="98"/>
    <n v="0.21"/>
    <n v="455.84"/>
  </r>
  <r>
    <x v="8"/>
    <s v="North America"/>
    <s v="Western US &amp; Mexico"/>
    <n v="81038"/>
    <n v="1392"/>
    <n v="0.55000000000000004"/>
    <n v="43109.3"/>
  </r>
  <r>
    <x v="9"/>
    <s v="North America"/>
    <s v="Western US &amp; Mexico"/>
    <n v="91279"/>
    <n v="610"/>
    <n v="0.27"/>
    <n v="24175.63"/>
  </r>
  <r>
    <x v="10"/>
    <s v="North America"/>
    <s v="Western US &amp; Mexico"/>
    <n v="73787"/>
    <n v="1306"/>
    <n v="0.61"/>
    <n v="43560.409999999996"/>
  </r>
  <r>
    <x v="11"/>
    <s v="North America"/>
    <s v="Western US &amp; Mexico"/>
    <n v="53589"/>
    <n v="1785"/>
    <n v="0.26"/>
    <n v="12576.54"/>
  </r>
  <r>
    <x v="12"/>
    <s v="North America"/>
    <s v="Western US &amp; Mexico"/>
    <n v="26556"/>
    <n v="458"/>
    <n v="0.41"/>
    <n v="10471.179999999998"/>
  </r>
  <r>
    <x v="13"/>
    <s v="North America"/>
    <s v="Western US &amp; Mexico"/>
    <n v="16660"/>
    <n v="498"/>
    <n v="0.28000000000000003"/>
    <n v="4276.3600000000006"/>
  </r>
  <r>
    <x v="14"/>
    <s v="North America"/>
    <s v="Western US &amp; Mexico"/>
    <n v="14663"/>
    <n v="454"/>
    <n v="0.15"/>
    <n v="1904.35"/>
  </r>
  <r>
    <x v="15"/>
    <s v="North America"/>
    <s v="Western US &amp; Mexico"/>
    <n v="7994"/>
    <n v="73"/>
    <n v="0.32"/>
    <n v="2498.2200000000003"/>
  </r>
  <r>
    <x v="0"/>
    <s v="Europe"/>
    <s v="England"/>
    <n v="10743"/>
    <n v="29"/>
    <n v="0.25"/>
    <n v="2664"/>
  </r>
  <r>
    <x v="1"/>
    <s v="Europe"/>
    <s v="England"/>
    <n v="24305"/>
    <n v="584"/>
    <n v="0.26"/>
    <n v="5875.46"/>
  </r>
  <r>
    <x v="2"/>
    <s v="Europe"/>
    <s v="England"/>
    <n v="46951"/>
    <n v="621"/>
    <n v="0.46"/>
    <n v="21001.3"/>
  </r>
  <r>
    <x v="3"/>
    <s v="Europe"/>
    <s v="England"/>
    <n v="19400"/>
    <n v="810"/>
    <n v="0.99"/>
    <n v="17999.099999999999"/>
  </r>
  <r>
    <x v="4"/>
    <s v="Europe"/>
    <s v="England"/>
    <n v="6202"/>
    <n v="198"/>
    <n v="0.37"/>
    <n v="2122.48"/>
  </r>
  <r>
    <x v="5"/>
    <s v="Europe"/>
    <s v="England"/>
    <n v="99346"/>
    <n v="3822"/>
    <n v="0.88"/>
    <n v="82150.12"/>
  </r>
  <r>
    <x v="6"/>
    <s v="Europe"/>
    <s v="England"/>
    <n v="27459"/>
    <n v="544"/>
    <n v="0.34"/>
    <n v="8879.1"/>
  </r>
  <r>
    <x v="7"/>
    <s v="Europe"/>
    <s v="England"/>
    <n v="60778"/>
    <n v="1566"/>
    <n v="0.7"/>
    <n v="40665.399999999994"/>
  </r>
  <r>
    <x v="8"/>
    <s v="Europe"/>
    <s v="England"/>
    <n v="48247"/>
    <n v="1411"/>
    <n v="0.7"/>
    <n v="32079.699999999997"/>
  </r>
  <r>
    <x v="9"/>
    <s v="Europe"/>
    <s v="England"/>
    <n v="35834"/>
    <n v="592"/>
    <n v="0.5"/>
    <n v="17325"/>
  </r>
  <r>
    <x v="10"/>
    <s v="Europe"/>
    <s v="England"/>
    <n v="59313"/>
    <n v="728"/>
    <n v="0.68"/>
    <n v="39473.800000000003"/>
  </r>
  <r>
    <x v="11"/>
    <s v="Europe"/>
    <s v="England"/>
    <n v="126430"/>
    <n v="2127"/>
    <n v="0.93"/>
    <n v="114538.29000000001"/>
  </r>
  <r>
    <x v="12"/>
    <s v="Europe"/>
    <s v="England"/>
    <n v="87677"/>
    <n v="1562"/>
    <n v="0.44"/>
    <n v="37109.599999999999"/>
  </r>
  <r>
    <x v="13"/>
    <s v="Europe"/>
    <s v="England"/>
    <n v="13687"/>
    <n v="269"/>
    <n v="0.5"/>
    <n v="6574.5"/>
  </r>
  <r>
    <x v="14"/>
    <s v="Europe"/>
    <s v="England"/>
    <n v="1611"/>
    <n v="56"/>
    <n v="0.28999999999999998"/>
    <n v="422.95"/>
  </r>
  <r>
    <x v="15"/>
    <s v="Europe"/>
    <s v="England"/>
    <n v="15967"/>
    <n v="262"/>
    <n v="0.26"/>
    <n v="3952.3"/>
  </r>
  <r>
    <x v="0"/>
    <s v="Europe"/>
    <s v="Western Europe"/>
    <n v="14940"/>
    <n v="71"/>
    <n v="0.9"/>
    <n v="13346.6"/>
  </r>
  <r>
    <x v="1"/>
    <s v="Europe"/>
    <s v="Western Europe"/>
    <n v="46080"/>
    <n v="679"/>
    <n v="0.86"/>
    <n v="38705.360000000001"/>
  </r>
  <r>
    <x v="2"/>
    <s v="Europe"/>
    <s v="Western Europe"/>
    <n v="25316"/>
    <n v="697"/>
    <n v="0.75"/>
    <n v="18115.75"/>
  </r>
  <r>
    <x v="3"/>
    <s v="Europe"/>
    <s v="Western Europe"/>
    <n v="29362"/>
    <n v="1322"/>
    <n v="0.74"/>
    <n v="20088.599999999999"/>
  </r>
  <r>
    <x v="4"/>
    <s v="Europe"/>
    <s v="Western Europe"/>
    <n v="96368"/>
    <n v="3471"/>
    <n v="0.25"/>
    <n v="21488.75"/>
  </r>
  <r>
    <x v="5"/>
    <s v="Europe"/>
    <s v="Western Europe"/>
    <n v="4375"/>
    <n v="132"/>
    <n v="0.81"/>
    <n v="3370.8300000000004"/>
  </r>
  <r>
    <x v="6"/>
    <s v="Europe"/>
    <s v="Western Europe"/>
    <n v="11982"/>
    <n v="379"/>
    <n v="0.71"/>
    <n v="8048.6299999999992"/>
  </r>
  <r>
    <x v="7"/>
    <s v="Europe"/>
    <s v="Western Europe"/>
    <n v="82638"/>
    <n v="1617"/>
    <n v="0.59"/>
    <n v="46993.89"/>
  </r>
  <r>
    <x v="8"/>
    <s v="Europe"/>
    <s v="Western Europe"/>
    <n v="77106"/>
    <n v="968"/>
    <n v="0.28000000000000003"/>
    <n v="20834.640000000003"/>
  </r>
  <r>
    <x v="9"/>
    <s v="Europe"/>
    <s v="Western Europe"/>
    <n v="40531"/>
    <n v="606"/>
    <n v="0.39"/>
    <n v="15267.75"/>
  </r>
  <r>
    <x v="10"/>
    <s v="Europe"/>
    <s v="Western Europe"/>
    <n v="50292"/>
    <n v="1733"/>
    <n v="0.28999999999999998"/>
    <n v="13215.609999999999"/>
  </r>
  <r>
    <x v="11"/>
    <s v="Europe"/>
    <s v="Western Europe"/>
    <n v="104089"/>
    <n v="2713"/>
    <n v="0.79"/>
    <n v="78730.540000000008"/>
  </r>
  <r>
    <x v="12"/>
    <s v="Europe"/>
    <s v="Western Europe"/>
    <n v="17316"/>
    <n v="439"/>
    <n v="0.73"/>
    <n v="12100.71"/>
  </r>
  <r>
    <x v="13"/>
    <s v="Europe"/>
    <s v="Western Europe"/>
    <n v="14032"/>
    <n v="572"/>
    <n v="0.26"/>
    <n v="3213.6"/>
  </r>
  <r>
    <x v="14"/>
    <s v="Europe"/>
    <s v="Western Europe"/>
    <n v="16099"/>
    <n v="505"/>
    <n v="0.19"/>
    <n v="2710.36"/>
  </r>
  <r>
    <x v="15"/>
    <s v="Europe"/>
    <s v="Western Europe"/>
    <n v="15026"/>
    <n v="222"/>
    <n v="0.54"/>
    <n v="7883.1600000000008"/>
  </r>
  <r>
    <x v="0"/>
    <s v="Japan"/>
    <s v="Asia"/>
    <n v="8810"/>
    <n v="202"/>
    <n v="0.62"/>
    <n v="5235.96"/>
  </r>
  <r>
    <x v="1"/>
    <s v="Japan"/>
    <s v="Asia"/>
    <n v="9734"/>
    <n v="238"/>
    <n v="0.32"/>
    <n v="2919.7200000000003"/>
  </r>
  <r>
    <x v="2"/>
    <s v="Japan"/>
    <s v="Asia"/>
    <n v="14728"/>
    <n v="505"/>
    <n v="0.56000000000000005"/>
    <n v="7712.380000000001"/>
  </r>
  <r>
    <x v="3"/>
    <s v="Japan"/>
    <s v="Asia"/>
    <n v="1481"/>
    <n v="47"/>
    <n v="0.35"/>
    <n v="478.4"/>
  </r>
  <r>
    <x v="4"/>
    <s v="Japan"/>
    <s v="Asia"/>
    <n v="20159"/>
    <n v="252"/>
    <n v="0.33"/>
    <n v="6443.31"/>
  </r>
  <r>
    <x v="5"/>
    <s v="Japan"/>
    <s v="Asia"/>
    <n v="23653"/>
    <n v="1090"/>
    <n v="0.37"/>
    <n v="7803.3099999999995"/>
  </r>
  <r>
    <x v="6"/>
    <s v="Japan"/>
    <s v="Asia"/>
    <n v="53691"/>
    <n v="187"/>
    <n v="0.55000000000000004"/>
    <n v="29333.7"/>
  </r>
  <r>
    <x v="7"/>
    <s v="Japan"/>
    <s v="Asia"/>
    <n v="37779"/>
    <n v="614"/>
    <n v="0.65"/>
    <n v="23850.25"/>
  </r>
  <r>
    <x v="8"/>
    <s v="Japan"/>
    <s v="Asia"/>
    <n v="45608"/>
    <n v="1314"/>
    <n v="0.69"/>
    <n v="29905.859999999997"/>
  </r>
  <r>
    <x v="9"/>
    <s v="Japan"/>
    <s v="Asia"/>
    <n v="66726"/>
    <n v="2037"/>
    <n v="0.49"/>
    <n v="30679.11"/>
  </r>
  <r>
    <x v="10"/>
    <s v="Japan"/>
    <s v="Asia"/>
    <n v="51740"/>
    <n v="1363"/>
    <n v="0.48"/>
    <n v="23499.46"/>
  </r>
  <r>
    <x v="11"/>
    <s v="Japan"/>
    <s v="Asia"/>
    <n v="15096"/>
    <n v="359"/>
    <n v="0.36"/>
    <n v="5125.82"/>
  </r>
  <r>
    <x v="12"/>
    <s v="Japan"/>
    <s v="Asia"/>
    <n v="144483"/>
    <n v="2724"/>
    <n v="0.39"/>
    <n v="53924.01"/>
  </r>
  <r>
    <x v="13"/>
    <s v="Japan"/>
    <s v="Asia"/>
    <n v="4393"/>
    <n v="51"/>
    <n v="0.41"/>
    <n v="1754.7199999999998"/>
  </r>
  <r>
    <x v="14"/>
    <s v="Japan"/>
    <s v="Asia"/>
    <n v="6958"/>
    <n v="221"/>
    <n v="0.16"/>
    <n v="967.42000000000007"/>
  </r>
  <r>
    <x v="15"/>
    <s v="Japan"/>
    <s v="Asia"/>
    <n v="6926"/>
    <n v="193"/>
    <n v="0.19"/>
    <n v="1182.77"/>
  </r>
  <r>
    <x v="0"/>
    <s v="South East Asia"/>
    <s v="Asia"/>
    <n v="18700"/>
    <n v="598"/>
    <n v="0.64"/>
    <n v="11286.28"/>
  </r>
  <r>
    <x v="1"/>
    <s v="South East Asia"/>
    <s v="Asia"/>
    <n v="509"/>
    <n v="5"/>
    <n v="0.5"/>
    <n v="249.5"/>
  </r>
  <r>
    <x v="2"/>
    <s v="South East Asia"/>
    <s v="Asia"/>
    <n v="26014"/>
    <n v="561"/>
    <n v="0.67"/>
    <n v="16773.010000000002"/>
  </r>
  <r>
    <x v="3"/>
    <s v="South East Asia"/>
    <s v="Asia"/>
    <n v="49859"/>
    <n v="1093"/>
    <n v="0.36"/>
    <n v="17009.259999999998"/>
  </r>
  <r>
    <x v="4"/>
    <s v="South East Asia"/>
    <s v="Asia"/>
    <n v="11198"/>
    <n v="121"/>
    <n v="0.54"/>
    <n v="5921.0800000000008"/>
  </r>
  <r>
    <x v="5"/>
    <s v="South East Asia"/>
    <s v="Asia"/>
    <n v="90437"/>
    <n v="2317"/>
    <n v="0.25"/>
    <n v="20871.5"/>
  </r>
  <r>
    <x v="6"/>
    <s v="South East Asia"/>
    <s v="Asia"/>
    <n v="75457"/>
    <n v="1089"/>
    <n v="0.17"/>
    <n v="12098.060000000001"/>
  </r>
  <r>
    <x v="7"/>
    <s v="South East Asia"/>
    <s v="Asia"/>
    <n v="22671"/>
    <n v="492"/>
    <n v="0.46"/>
    <n v="9956.34"/>
  </r>
  <r>
    <x v="8"/>
    <s v="South East Asia"/>
    <s v="Asia"/>
    <n v="12330"/>
    <n v="518"/>
    <n v="0.36"/>
    <n v="3993.3199999999997"/>
  </r>
  <r>
    <x v="9"/>
    <s v="South East Asia"/>
    <s v="Asia"/>
    <n v="97983"/>
    <n v="2089"/>
    <n v="0.4"/>
    <n v="37313.1"/>
  </r>
  <r>
    <x v="10"/>
    <s v="South East Asia"/>
    <s v="Asia"/>
    <n v="24944"/>
    <n v="112"/>
    <n v="0.48"/>
    <n v="11863.359999999999"/>
  </r>
  <r>
    <x v="11"/>
    <s v="South East Asia"/>
    <s v="Asia"/>
    <n v="147602"/>
    <n v="3052"/>
    <n v="0.7"/>
    <n v="99659"/>
  </r>
  <r>
    <x v="12"/>
    <s v="South East Asia"/>
    <s v="Asia"/>
    <n v="167712"/>
    <n v="3685"/>
    <n v="0.21"/>
    <n v="32603.17"/>
  </r>
  <r>
    <x v="13"/>
    <s v="South East Asia"/>
    <s v="Asia"/>
    <n v="16256"/>
    <n v="260"/>
    <n v="0.19"/>
    <n v="2909.2400000000002"/>
  </r>
  <r>
    <x v="14"/>
    <s v="South East Asia"/>
    <s v="Asia"/>
    <n v="1049"/>
    <n v="29"/>
    <n v="0.28000000000000003"/>
    <n v="271.10000000000002"/>
  </r>
  <r>
    <x v="15"/>
    <s v="South East Asia"/>
    <s v="Asia"/>
    <n v="15287"/>
    <n v="261"/>
    <n v="7.0000000000000007E-2"/>
    <n v="921.32000000000016"/>
  </r>
  <r>
    <x v="0"/>
    <s v="South America"/>
    <s v="South America"/>
    <n v="14319"/>
    <n v="293"/>
    <n v="0.75"/>
    <n v="10373"/>
  </r>
  <r>
    <x v="1"/>
    <s v="South America"/>
    <s v="South America"/>
    <n v="22131"/>
    <n v="698"/>
    <n v="0.36"/>
    <n v="7366.88"/>
  </r>
  <r>
    <x v="2"/>
    <s v="South America"/>
    <s v="South America"/>
    <n v="48611"/>
    <n v="505"/>
    <n v="0.36"/>
    <n v="17065.66"/>
  </r>
  <r>
    <x v="3"/>
    <s v="South America"/>
    <s v="South America"/>
    <n v="8750"/>
    <n v="41"/>
    <n v="0.38"/>
    <n v="3288.92"/>
  </r>
  <r>
    <x v="4"/>
    <s v="South America"/>
    <s v="South America"/>
    <n v="96751"/>
    <n v="3795"/>
    <n v="0.44"/>
    <n v="39003.14"/>
  </r>
  <r>
    <x v="5"/>
    <s v="South America"/>
    <s v="South America"/>
    <n v="19567"/>
    <n v="549"/>
    <n v="0.46"/>
    <n v="8473.7800000000007"/>
  </r>
  <r>
    <x v="6"/>
    <s v="South America"/>
    <s v="South America"/>
    <n v="36737"/>
    <n v="1075"/>
    <n v="0.72"/>
    <n v="25139.14"/>
  </r>
  <r>
    <x v="7"/>
    <s v="South America"/>
    <s v="South America"/>
    <n v="33134"/>
    <n v="768"/>
    <n v="0.25"/>
    <n v="7707.5"/>
  </r>
  <r>
    <x v="8"/>
    <s v="South America"/>
    <s v="South America"/>
    <n v="88963"/>
    <n v="2192"/>
    <n v="0.32"/>
    <n v="26670.720000000001"/>
  </r>
  <r>
    <x v="9"/>
    <s v="South America"/>
    <s v="South America"/>
    <n v="41784"/>
    <n v="780"/>
    <n v="0.3"/>
    <n v="11911.199999999999"/>
  </r>
  <r>
    <x v="10"/>
    <s v="South America"/>
    <s v="South America"/>
    <n v="6610"/>
    <n v="144"/>
    <n v="0.2"/>
    <n v="1221.2"/>
  </r>
  <r>
    <x v="11"/>
    <s v="South America"/>
    <s v="South America"/>
    <n v="148474"/>
    <n v="6629"/>
    <n v="0.78"/>
    <n v="107324.6"/>
  </r>
  <r>
    <x v="12"/>
    <s v="South America"/>
    <s v="South America"/>
    <n v="19499"/>
    <n v="112"/>
    <n v="0.56000000000000005"/>
    <n v="10800.720000000001"/>
  </r>
  <r>
    <x v="13"/>
    <s v="South America"/>
    <s v="South America"/>
    <n v="6968"/>
    <n v="156"/>
    <n v="0.13"/>
    <n v="807.56000000000006"/>
  </r>
  <r>
    <x v="14"/>
    <s v="South America"/>
    <s v="South America"/>
    <n v="670"/>
    <n v="130"/>
    <n v="0.12"/>
    <n v="-0.20000000000000284"/>
  </r>
  <r>
    <x v="15"/>
    <s v="South America"/>
    <s v="South America"/>
    <n v="14013"/>
    <n v="209"/>
    <n v="0.12"/>
    <n v="1551.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A3:B20" firstHeaderRow="1" firstDataRow="1" firstDataCol="1"/>
  <pivotFields count="7">
    <pivotField axis="axisRow" showAll="0" sortType="descending">
      <items count="17">
        <item x="0"/>
        <item x="15"/>
        <item x="3"/>
        <item x="5"/>
        <item x="8"/>
        <item x="4"/>
        <item x="6"/>
        <item x="1"/>
        <item x="2"/>
        <item x="10"/>
        <item x="13"/>
        <item x="12"/>
        <item x="9"/>
        <item x="14"/>
        <item x="7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7">
    <i>
      <x v="15"/>
    </i>
    <i>
      <x v="3"/>
    </i>
    <i>
      <x v="11"/>
    </i>
    <i>
      <x v="9"/>
    </i>
    <i>
      <x v="5"/>
    </i>
    <i>
      <x v="4"/>
    </i>
    <i>
      <x v="12"/>
    </i>
    <i>
      <x v="6"/>
    </i>
    <i>
      <x v="14"/>
    </i>
    <i>
      <x v="8"/>
    </i>
    <i>
      <x/>
    </i>
    <i>
      <x v="7"/>
    </i>
    <i>
      <x v="2"/>
    </i>
    <i>
      <x v="10"/>
    </i>
    <i>
      <x v="1"/>
    </i>
    <i>
      <x v="13"/>
    </i>
    <i t="grand">
      <x/>
    </i>
  </rowItems>
  <colItems count="1">
    <i/>
  </colItems>
  <dataFields count="1">
    <dataField name="Sum of profit" fld="6" baseField="0" baseItem="0" numFmtId="2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5" showRowHeaders="0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G114" totalsRowCount="1" headerRowDxfId="9">
  <autoFilter ref="A1:G113"/>
  <tableColumns count="7">
    <tableColumn id="1" name="title" totalsRowLabel="Total" dataDxfId="14" totalsRowDxfId="8"/>
    <tableColumn id="2" name="Continent" dataDxfId="13" totalsRowDxfId="7"/>
    <tableColumn id="3" name="Distribution Locale" dataDxfId="12" totalsRowDxfId="6"/>
    <tableColumn id="4" name="Books Distributed" totalsRowFunction="sum" dataDxfId="11" totalsRowDxfId="5"/>
    <tableColumn id="5" name="Returns" totalsRowFunction="sum" dataDxfId="10" totalsRowDxfId="4"/>
    <tableColumn id="6" name="Gildrose's Royalty/book" dataDxfId="2" totalsRowDxfId="3"/>
    <tableColumn id="7" name="Profit" totalsRowFunction="sum" dataDxfId="1" totalsRowDxfId="0">
      <calculatedColumnFormula>(Table1[[#This Row],[Books Distributed]]-Table1[[#This Row],[Returns]])*Table1[[#This Row],[Gildrose''s Royalty/book]]-Table1[[#This Row],[Returns]]*0.5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K9" sqref="K9"/>
    </sheetView>
  </sheetViews>
  <sheetFormatPr defaultRowHeight="15" outlineLevelRow="2" outlineLevelCol="1" x14ac:dyDescent="0.25"/>
  <cols>
    <col min="1" max="1" width="28.42578125" bestFit="1" customWidth="1"/>
    <col min="2" max="2" width="14.7109375" hidden="1" customWidth="1" outlineLevel="1"/>
    <col min="3" max="3" width="19.85546875" hidden="1" customWidth="1" outlineLevel="1"/>
    <col min="4" max="4" width="15.85546875" bestFit="1" customWidth="1" collapsed="1"/>
    <col min="5" max="5" width="7.85546875" bestFit="1" customWidth="1"/>
    <col min="6" max="6" width="20.85546875" hidden="1" customWidth="1" outlineLevel="1"/>
    <col min="7" max="7" width="10.5703125" hidden="1" customWidth="1" outlineLevel="1"/>
    <col min="8" max="8" width="17" hidden="1" customWidth="1" outlineLevel="1"/>
    <col min="9" max="9" width="14" hidden="1" customWidth="1" outlineLevel="1"/>
    <col min="10" max="10" width="10.5703125" bestFit="1" customWidth="1" collapsed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32</v>
      </c>
      <c r="H1" s="1" t="s">
        <v>33</v>
      </c>
      <c r="I1" s="1" t="s">
        <v>34</v>
      </c>
      <c r="J1" s="1" t="s">
        <v>35</v>
      </c>
    </row>
    <row r="2" spans="1:10" ht="15.75" hidden="1" outlineLevel="2" x14ac:dyDescent="0.25">
      <c r="A2" s="1" t="s">
        <v>19</v>
      </c>
      <c r="B2" s="1" t="s">
        <v>7</v>
      </c>
      <c r="C2" s="1" t="s">
        <v>8</v>
      </c>
      <c r="D2" s="3">
        <v>21600</v>
      </c>
      <c r="E2" s="4">
        <v>37</v>
      </c>
      <c r="F2" s="3">
        <v>0.72</v>
      </c>
      <c r="G2" s="5">
        <f t="shared" ref="G2:G8" si="0">D2-E2</f>
        <v>21563</v>
      </c>
      <c r="H2" s="5">
        <f t="shared" ref="H2:H8" si="1">G2*F2</f>
        <v>15525.359999999999</v>
      </c>
      <c r="I2" s="5">
        <f t="shared" ref="I2:I8" si="2">0.5*E2</f>
        <v>18.5</v>
      </c>
      <c r="J2" s="5">
        <f t="shared" ref="J2:J8" si="3">H2-I2</f>
        <v>15506.859999999999</v>
      </c>
    </row>
    <row r="3" spans="1:10" ht="15.75" hidden="1" outlineLevel="2" x14ac:dyDescent="0.25">
      <c r="A3" s="1" t="s">
        <v>19</v>
      </c>
      <c r="B3" s="1" t="s">
        <v>7</v>
      </c>
      <c r="C3" s="1" t="s">
        <v>24</v>
      </c>
      <c r="D3" s="3">
        <v>53589</v>
      </c>
      <c r="E3" s="4">
        <v>1785</v>
      </c>
      <c r="F3" s="3">
        <v>0.26</v>
      </c>
      <c r="G3" s="5">
        <f t="shared" si="0"/>
        <v>51804</v>
      </c>
      <c r="H3" s="5">
        <f t="shared" si="1"/>
        <v>13469.04</v>
      </c>
      <c r="I3" s="5">
        <f t="shared" si="2"/>
        <v>892.5</v>
      </c>
      <c r="J3" s="5">
        <f t="shared" si="3"/>
        <v>12576.54</v>
      </c>
    </row>
    <row r="4" spans="1:10" ht="15.75" hidden="1" outlineLevel="2" x14ac:dyDescent="0.25">
      <c r="A4" s="1" t="s">
        <v>19</v>
      </c>
      <c r="B4" s="1" t="s">
        <v>25</v>
      </c>
      <c r="C4" s="1" t="s">
        <v>26</v>
      </c>
      <c r="D4" s="3">
        <v>126430</v>
      </c>
      <c r="E4" s="4">
        <v>2127</v>
      </c>
      <c r="F4" s="3">
        <v>0.93</v>
      </c>
      <c r="G4" s="5">
        <f t="shared" si="0"/>
        <v>124303</v>
      </c>
      <c r="H4" s="5">
        <f t="shared" si="1"/>
        <v>115601.79000000001</v>
      </c>
      <c r="I4" s="5">
        <f t="shared" si="2"/>
        <v>1063.5</v>
      </c>
      <c r="J4" s="5">
        <f t="shared" si="3"/>
        <v>114538.29000000001</v>
      </c>
    </row>
    <row r="5" spans="1:10" ht="15.75" hidden="1" outlineLevel="2" x14ac:dyDescent="0.25">
      <c r="A5" s="1" t="s">
        <v>19</v>
      </c>
      <c r="B5" s="1" t="s">
        <v>25</v>
      </c>
      <c r="C5" s="1" t="s">
        <v>27</v>
      </c>
      <c r="D5" s="3">
        <v>104089</v>
      </c>
      <c r="E5" s="4">
        <v>2713</v>
      </c>
      <c r="F5" s="3">
        <v>0.79</v>
      </c>
      <c r="G5" s="5">
        <f t="shared" si="0"/>
        <v>101376</v>
      </c>
      <c r="H5" s="5">
        <f t="shared" si="1"/>
        <v>80087.040000000008</v>
      </c>
      <c r="I5" s="5">
        <f t="shared" si="2"/>
        <v>1356.5</v>
      </c>
      <c r="J5" s="5">
        <f t="shared" si="3"/>
        <v>78730.540000000008</v>
      </c>
    </row>
    <row r="6" spans="1:10" ht="15.75" hidden="1" outlineLevel="2" x14ac:dyDescent="0.25">
      <c r="A6" s="1" t="s">
        <v>19</v>
      </c>
      <c r="B6" s="1" t="s">
        <v>28</v>
      </c>
      <c r="C6" s="1" t="s">
        <v>29</v>
      </c>
      <c r="D6" s="3">
        <v>15096</v>
      </c>
      <c r="E6" s="4">
        <v>359</v>
      </c>
      <c r="F6" s="3">
        <v>0.36</v>
      </c>
      <c r="G6" s="5">
        <f t="shared" si="0"/>
        <v>14737</v>
      </c>
      <c r="H6" s="5">
        <f t="shared" si="1"/>
        <v>5305.32</v>
      </c>
      <c r="I6" s="5">
        <f t="shared" si="2"/>
        <v>179.5</v>
      </c>
      <c r="J6" s="5">
        <f t="shared" si="3"/>
        <v>5125.82</v>
      </c>
    </row>
    <row r="7" spans="1:10" ht="15.75" hidden="1" outlineLevel="2" x14ac:dyDescent="0.25">
      <c r="A7" s="1" t="s">
        <v>19</v>
      </c>
      <c r="B7" s="1" t="s">
        <v>30</v>
      </c>
      <c r="C7" s="1" t="s">
        <v>29</v>
      </c>
      <c r="D7" s="3">
        <v>147602</v>
      </c>
      <c r="E7" s="4">
        <v>3052</v>
      </c>
      <c r="F7" s="3">
        <v>0.7</v>
      </c>
      <c r="G7" s="5">
        <f t="shared" si="0"/>
        <v>144550</v>
      </c>
      <c r="H7" s="5">
        <f t="shared" si="1"/>
        <v>101185</v>
      </c>
      <c r="I7" s="5">
        <f t="shared" si="2"/>
        <v>1526</v>
      </c>
      <c r="J7" s="5">
        <f t="shared" si="3"/>
        <v>99659</v>
      </c>
    </row>
    <row r="8" spans="1:10" ht="15.75" hidden="1" outlineLevel="2" x14ac:dyDescent="0.25">
      <c r="A8" s="1" t="s">
        <v>19</v>
      </c>
      <c r="B8" s="1" t="s">
        <v>31</v>
      </c>
      <c r="C8" s="1" t="s">
        <v>31</v>
      </c>
      <c r="D8" s="3">
        <v>148474</v>
      </c>
      <c r="E8" s="4">
        <v>6629</v>
      </c>
      <c r="F8" s="3">
        <v>0.78</v>
      </c>
      <c r="G8" s="5">
        <f t="shared" si="0"/>
        <v>141845</v>
      </c>
      <c r="H8" s="5">
        <f t="shared" si="1"/>
        <v>110639.1</v>
      </c>
      <c r="I8" s="5">
        <f t="shared" si="2"/>
        <v>3314.5</v>
      </c>
      <c r="J8" s="5">
        <f t="shared" si="3"/>
        <v>107324.6</v>
      </c>
    </row>
    <row r="9" spans="1:10" ht="15.75" outlineLevel="1" collapsed="1" x14ac:dyDescent="0.25">
      <c r="A9" s="6" t="s">
        <v>51</v>
      </c>
      <c r="B9" s="1"/>
      <c r="C9" s="1"/>
      <c r="D9" s="3">
        <f>SUBTOTAL(9,D2:D8)</f>
        <v>616880</v>
      </c>
      <c r="E9" s="4">
        <f>SUBTOTAL(9,E2:E8)</f>
        <v>16702</v>
      </c>
      <c r="F9" s="3"/>
      <c r="G9" s="5"/>
      <c r="H9" s="5"/>
      <c r="I9" s="5"/>
      <c r="J9" s="5">
        <f>SUBTOTAL(9,J2:J8)</f>
        <v>433461.65</v>
      </c>
    </row>
    <row r="10" spans="1:10" ht="15.75" hidden="1" outlineLevel="2" x14ac:dyDescent="0.25">
      <c r="A10" s="1" t="s">
        <v>13</v>
      </c>
      <c r="B10" s="1" t="s">
        <v>7</v>
      </c>
      <c r="C10" s="1" t="s">
        <v>8</v>
      </c>
      <c r="D10" s="3">
        <v>91378</v>
      </c>
      <c r="E10" s="4">
        <v>1803</v>
      </c>
      <c r="F10" s="3">
        <v>0.72</v>
      </c>
      <c r="G10" s="5">
        <f t="shared" ref="G10:G16" si="4">D10-E10</f>
        <v>89575</v>
      </c>
      <c r="H10" s="5">
        <f t="shared" ref="H10:H16" si="5">G10*F10</f>
        <v>64494</v>
      </c>
      <c r="I10" s="5">
        <f t="shared" ref="I10:I16" si="6">0.5*E10</f>
        <v>901.5</v>
      </c>
      <c r="J10" s="5">
        <f t="shared" ref="J10:J16" si="7">H10-I10</f>
        <v>63592.5</v>
      </c>
    </row>
    <row r="11" spans="1:10" ht="15.75" hidden="1" outlineLevel="2" x14ac:dyDescent="0.25">
      <c r="A11" s="1" t="s">
        <v>13</v>
      </c>
      <c r="B11" s="1" t="s">
        <v>7</v>
      </c>
      <c r="C11" s="1" t="s">
        <v>24</v>
      </c>
      <c r="D11" s="3">
        <v>80739</v>
      </c>
      <c r="E11" s="4">
        <v>920</v>
      </c>
      <c r="F11" s="3">
        <v>0.35</v>
      </c>
      <c r="G11" s="5">
        <f t="shared" si="4"/>
        <v>79819</v>
      </c>
      <c r="H11" s="5">
        <f t="shared" si="5"/>
        <v>27936.649999999998</v>
      </c>
      <c r="I11" s="5">
        <f t="shared" si="6"/>
        <v>460</v>
      </c>
      <c r="J11" s="5">
        <f t="shared" si="7"/>
        <v>27476.649999999998</v>
      </c>
    </row>
    <row r="12" spans="1:10" ht="15.75" hidden="1" outlineLevel="2" x14ac:dyDescent="0.25">
      <c r="A12" s="1" t="s">
        <v>13</v>
      </c>
      <c r="B12" s="1" t="s">
        <v>25</v>
      </c>
      <c r="C12" s="1" t="s">
        <v>26</v>
      </c>
      <c r="D12" s="3">
        <v>99346</v>
      </c>
      <c r="E12" s="4">
        <v>3822</v>
      </c>
      <c r="F12" s="3">
        <v>0.88</v>
      </c>
      <c r="G12" s="5">
        <f t="shared" si="4"/>
        <v>95524</v>
      </c>
      <c r="H12" s="5">
        <f t="shared" si="5"/>
        <v>84061.119999999995</v>
      </c>
      <c r="I12" s="5">
        <f t="shared" si="6"/>
        <v>1911</v>
      </c>
      <c r="J12" s="5">
        <f t="shared" si="7"/>
        <v>82150.12</v>
      </c>
    </row>
    <row r="13" spans="1:10" ht="15.75" hidden="1" outlineLevel="2" x14ac:dyDescent="0.25">
      <c r="A13" s="1" t="s">
        <v>13</v>
      </c>
      <c r="B13" s="1" t="s">
        <v>25</v>
      </c>
      <c r="C13" s="1" t="s">
        <v>27</v>
      </c>
      <c r="D13" s="3">
        <v>4375</v>
      </c>
      <c r="E13" s="4">
        <v>132</v>
      </c>
      <c r="F13" s="3">
        <v>0.81</v>
      </c>
      <c r="G13" s="5">
        <f t="shared" si="4"/>
        <v>4243</v>
      </c>
      <c r="H13" s="5">
        <f t="shared" si="5"/>
        <v>3436.8300000000004</v>
      </c>
      <c r="I13" s="5">
        <f t="shared" si="6"/>
        <v>66</v>
      </c>
      <c r="J13" s="5">
        <f t="shared" si="7"/>
        <v>3370.8300000000004</v>
      </c>
    </row>
    <row r="14" spans="1:10" ht="15.75" hidden="1" outlineLevel="2" x14ac:dyDescent="0.25">
      <c r="A14" s="1" t="s">
        <v>13</v>
      </c>
      <c r="B14" s="1" t="s">
        <v>28</v>
      </c>
      <c r="C14" s="1" t="s">
        <v>29</v>
      </c>
      <c r="D14" s="3">
        <v>23653</v>
      </c>
      <c r="E14" s="4">
        <v>1090</v>
      </c>
      <c r="F14" s="3">
        <v>0.37</v>
      </c>
      <c r="G14" s="5">
        <f t="shared" si="4"/>
        <v>22563</v>
      </c>
      <c r="H14" s="5">
        <f t="shared" si="5"/>
        <v>8348.31</v>
      </c>
      <c r="I14" s="5">
        <f t="shared" si="6"/>
        <v>545</v>
      </c>
      <c r="J14" s="5">
        <f t="shared" si="7"/>
        <v>7803.3099999999995</v>
      </c>
    </row>
    <row r="15" spans="1:10" ht="15.75" hidden="1" outlineLevel="2" x14ac:dyDescent="0.25">
      <c r="A15" s="1" t="s">
        <v>13</v>
      </c>
      <c r="B15" s="1" t="s">
        <v>30</v>
      </c>
      <c r="C15" s="1" t="s">
        <v>29</v>
      </c>
      <c r="D15" s="3">
        <v>90437</v>
      </c>
      <c r="E15" s="4">
        <v>2317</v>
      </c>
      <c r="F15" s="3">
        <v>0.25</v>
      </c>
      <c r="G15" s="5">
        <f t="shared" si="4"/>
        <v>88120</v>
      </c>
      <c r="H15" s="5">
        <f t="shared" si="5"/>
        <v>22030</v>
      </c>
      <c r="I15" s="5">
        <f t="shared" si="6"/>
        <v>1158.5</v>
      </c>
      <c r="J15" s="5">
        <f t="shared" si="7"/>
        <v>20871.5</v>
      </c>
    </row>
    <row r="16" spans="1:10" ht="15.75" hidden="1" outlineLevel="2" x14ac:dyDescent="0.25">
      <c r="A16" s="1" t="s">
        <v>13</v>
      </c>
      <c r="B16" s="1" t="s">
        <v>31</v>
      </c>
      <c r="C16" s="1" t="s">
        <v>31</v>
      </c>
      <c r="D16" s="3">
        <v>19567</v>
      </c>
      <c r="E16" s="4">
        <v>549</v>
      </c>
      <c r="F16" s="3">
        <v>0.46</v>
      </c>
      <c r="G16" s="5">
        <f t="shared" si="4"/>
        <v>19018</v>
      </c>
      <c r="H16" s="5">
        <f t="shared" si="5"/>
        <v>8748.2800000000007</v>
      </c>
      <c r="I16" s="5">
        <f t="shared" si="6"/>
        <v>274.5</v>
      </c>
      <c r="J16" s="5">
        <f t="shared" si="7"/>
        <v>8473.7800000000007</v>
      </c>
    </row>
    <row r="17" spans="1:10" ht="15.75" outlineLevel="1" collapsed="1" x14ac:dyDescent="0.25">
      <c r="A17" s="6" t="s">
        <v>39</v>
      </c>
      <c r="B17" s="1"/>
      <c r="C17" s="1"/>
      <c r="D17" s="3">
        <f>SUBTOTAL(9,D10:D16)</f>
        <v>409495</v>
      </c>
      <c r="E17" s="4">
        <f>SUBTOTAL(9,E10:E16)</f>
        <v>10633</v>
      </c>
      <c r="F17" s="3"/>
      <c r="G17" s="5"/>
      <c r="H17" s="5"/>
      <c r="I17" s="5"/>
      <c r="J17" s="5">
        <f>SUBTOTAL(9,J10:J16)</f>
        <v>213738.68999999997</v>
      </c>
    </row>
    <row r="18" spans="1:10" ht="15.75" hidden="1" outlineLevel="2" x14ac:dyDescent="0.25">
      <c r="A18" s="1" t="s">
        <v>20</v>
      </c>
      <c r="B18" s="1" t="s">
        <v>7</v>
      </c>
      <c r="C18" s="1" t="s">
        <v>8</v>
      </c>
      <c r="D18" s="3">
        <v>134220</v>
      </c>
      <c r="E18" s="4">
        <v>5823</v>
      </c>
      <c r="F18" s="3">
        <v>0.39</v>
      </c>
      <c r="G18" s="5">
        <f t="shared" ref="G18:G24" si="8">D18-E18</f>
        <v>128397</v>
      </c>
      <c r="H18" s="5">
        <f t="shared" ref="H18:H24" si="9">G18*F18</f>
        <v>50074.83</v>
      </c>
      <c r="I18" s="5">
        <f t="shared" ref="I18:I24" si="10">0.5*E18</f>
        <v>2911.5</v>
      </c>
      <c r="J18" s="5">
        <f t="shared" ref="J18:J24" si="11">H18-I18</f>
        <v>47163.33</v>
      </c>
    </row>
    <row r="19" spans="1:10" ht="15.75" hidden="1" outlineLevel="2" x14ac:dyDescent="0.25">
      <c r="A19" s="1" t="s">
        <v>20</v>
      </c>
      <c r="B19" s="1" t="s">
        <v>7</v>
      </c>
      <c r="C19" s="1" t="s">
        <v>24</v>
      </c>
      <c r="D19" s="3">
        <v>26556</v>
      </c>
      <c r="E19" s="4">
        <v>458</v>
      </c>
      <c r="F19" s="3">
        <v>0.41</v>
      </c>
      <c r="G19" s="5">
        <f t="shared" si="8"/>
        <v>26098</v>
      </c>
      <c r="H19" s="5">
        <f t="shared" si="9"/>
        <v>10700.179999999998</v>
      </c>
      <c r="I19" s="5">
        <f t="shared" si="10"/>
        <v>229</v>
      </c>
      <c r="J19" s="5">
        <f t="shared" si="11"/>
        <v>10471.179999999998</v>
      </c>
    </row>
    <row r="20" spans="1:10" ht="15.75" hidden="1" outlineLevel="2" x14ac:dyDescent="0.25">
      <c r="A20" s="1" t="s">
        <v>20</v>
      </c>
      <c r="B20" s="1" t="s">
        <v>25</v>
      </c>
      <c r="C20" s="1" t="s">
        <v>26</v>
      </c>
      <c r="D20" s="3">
        <v>87677</v>
      </c>
      <c r="E20" s="4">
        <v>1562</v>
      </c>
      <c r="F20" s="3">
        <v>0.44</v>
      </c>
      <c r="G20" s="5">
        <f t="shared" si="8"/>
        <v>86115</v>
      </c>
      <c r="H20" s="5">
        <f t="shared" si="9"/>
        <v>37890.6</v>
      </c>
      <c r="I20" s="5">
        <f t="shared" si="10"/>
        <v>781</v>
      </c>
      <c r="J20" s="5">
        <f t="shared" si="11"/>
        <v>37109.599999999999</v>
      </c>
    </row>
    <row r="21" spans="1:10" ht="15.75" hidden="1" outlineLevel="2" x14ac:dyDescent="0.25">
      <c r="A21" s="1" t="s">
        <v>20</v>
      </c>
      <c r="B21" s="1" t="s">
        <v>25</v>
      </c>
      <c r="C21" s="1" t="s">
        <v>27</v>
      </c>
      <c r="D21" s="3">
        <v>17316</v>
      </c>
      <c r="E21" s="4">
        <v>439</v>
      </c>
      <c r="F21" s="3">
        <v>0.73</v>
      </c>
      <c r="G21" s="5">
        <f t="shared" si="8"/>
        <v>16877</v>
      </c>
      <c r="H21" s="5">
        <f t="shared" si="9"/>
        <v>12320.21</v>
      </c>
      <c r="I21" s="5">
        <f t="shared" si="10"/>
        <v>219.5</v>
      </c>
      <c r="J21" s="5">
        <f t="shared" si="11"/>
        <v>12100.71</v>
      </c>
    </row>
    <row r="22" spans="1:10" ht="15.75" hidden="1" outlineLevel="2" x14ac:dyDescent="0.25">
      <c r="A22" s="1" t="s">
        <v>20</v>
      </c>
      <c r="B22" s="1" t="s">
        <v>28</v>
      </c>
      <c r="C22" s="1" t="s">
        <v>29</v>
      </c>
      <c r="D22" s="3">
        <v>144483</v>
      </c>
      <c r="E22" s="4">
        <v>2724</v>
      </c>
      <c r="F22" s="3">
        <v>0.39</v>
      </c>
      <c r="G22" s="5">
        <f t="shared" si="8"/>
        <v>141759</v>
      </c>
      <c r="H22" s="5">
        <f t="shared" si="9"/>
        <v>55286.01</v>
      </c>
      <c r="I22" s="5">
        <f t="shared" si="10"/>
        <v>1362</v>
      </c>
      <c r="J22" s="5">
        <f t="shared" si="11"/>
        <v>53924.01</v>
      </c>
    </row>
    <row r="23" spans="1:10" ht="15.75" hidden="1" outlineLevel="2" x14ac:dyDescent="0.25">
      <c r="A23" s="1" t="s">
        <v>20</v>
      </c>
      <c r="B23" s="1" t="s">
        <v>30</v>
      </c>
      <c r="C23" s="1" t="s">
        <v>29</v>
      </c>
      <c r="D23" s="3">
        <v>167712</v>
      </c>
      <c r="E23" s="4">
        <v>3685</v>
      </c>
      <c r="F23" s="3">
        <v>0.21</v>
      </c>
      <c r="G23" s="5">
        <f t="shared" si="8"/>
        <v>164027</v>
      </c>
      <c r="H23" s="5">
        <f t="shared" si="9"/>
        <v>34445.67</v>
      </c>
      <c r="I23" s="5">
        <f t="shared" si="10"/>
        <v>1842.5</v>
      </c>
      <c r="J23" s="5">
        <f t="shared" si="11"/>
        <v>32603.17</v>
      </c>
    </row>
    <row r="24" spans="1:10" ht="15.75" hidden="1" outlineLevel="2" x14ac:dyDescent="0.25">
      <c r="A24" s="1" t="s">
        <v>20</v>
      </c>
      <c r="B24" s="1" t="s">
        <v>31</v>
      </c>
      <c r="C24" s="1" t="s">
        <v>31</v>
      </c>
      <c r="D24" s="3">
        <v>19499</v>
      </c>
      <c r="E24" s="4">
        <v>112</v>
      </c>
      <c r="F24" s="3">
        <v>0.56000000000000005</v>
      </c>
      <c r="G24" s="5">
        <f t="shared" si="8"/>
        <v>19387</v>
      </c>
      <c r="H24" s="5">
        <f t="shared" si="9"/>
        <v>10856.720000000001</v>
      </c>
      <c r="I24" s="5">
        <f t="shared" si="10"/>
        <v>56</v>
      </c>
      <c r="J24" s="5">
        <f t="shared" si="11"/>
        <v>10800.720000000001</v>
      </c>
    </row>
    <row r="25" spans="1:10" ht="15.75" outlineLevel="1" collapsed="1" x14ac:dyDescent="0.25">
      <c r="A25" s="6" t="s">
        <v>47</v>
      </c>
      <c r="B25" s="1"/>
      <c r="C25" s="1"/>
      <c r="D25" s="3">
        <f>SUBTOTAL(9,D18:D24)</f>
        <v>597463</v>
      </c>
      <c r="E25" s="4">
        <f>SUBTOTAL(9,E18:E24)</f>
        <v>14803</v>
      </c>
      <c r="F25" s="3"/>
      <c r="G25" s="5"/>
      <c r="H25" s="5"/>
      <c r="I25" s="5"/>
      <c r="J25" s="5">
        <f>SUBTOTAL(9,J18:J24)</f>
        <v>204172.72</v>
      </c>
    </row>
    <row r="26" spans="1:10" ht="15.75" hidden="1" outlineLevel="2" x14ac:dyDescent="0.25">
      <c r="A26" s="1" t="s">
        <v>18</v>
      </c>
      <c r="B26" s="1" t="s">
        <v>7</v>
      </c>
      <c r="C26" s="1" t="s">
        <v>8</v>
      </c>
      <c r="D26" s="3">
        <v>99140</v>
      </c>
      <c r="E26" s="4">
        <v>2677</v>
      </c>
      <c r="F26" s="3">
        <v>0.5</v>
      </c>
      <c r="G26" s="5">
        <f t="shared" ref="G26:G32" si="12">D26-E26</f>
        <v>96463</v>
      </c>
      <c r="H26" s="5">
        <f t="shared" ref="H26:H32" si="13">G26*F26</f>
        <v>48231.5</v>
      </c>
      <c r="I26" s="5">
        <f t="shared" ref="I26:I32" si="14">0.5*E26</f>
        <v>1338.5</v>
      </c>
      <c r="J26" s="5">
        <f t="shared" ref="J26:J32" si="15">H26-I26</f>
        <v>46893</v>
      </c>
    </row>
    <row r="27" spans="1:10" ht="15.75" hidden="1" outlineLevel="2" x14ac:dyDescent="0.25">
      <c r="A27" s="1" t="s">
        <v>18</v>
      </c>
      <c r="B27" s="1" t="s">
        <v>7</v>
      </c>
      <c r="C27" s="1" t="s">
        <v>24</v>
      </c>
      <c r="D27" s="3">
        <v>73787</v>
      </c>
      <c r="E27" s="4">
        <v>1306</v>
      </c>
      <c r="F27" s="3">
        <v>0.61</v>
      </c>
      <c r="G27" s="5">
        <f t="shared" si="12"/>
        <v>72481</v>
      </c>
      <c r="H27" s="5">
        <f t="shared" si="13"/>
        <v>44213.409999999996</v>
      </c>
      <c r="I27" s="5">
        <f t="shared" si="14"/>
        <v>653</v>
      </c>
      <c r="J27" s="5">
        <f t="shared" si="15"/>
        <v>43560.409999999996</v>
      </c>
    </row>
    <row r="28" spans="1:10" ht="15.75" hidden="1" outlineLevel="2" x14ac:dyDescent="0.25">
      <c r="A28" s="1" t="s">
        <v>18</v>
      </c>
      <c r="B28" s="1" t="s">
        <v>25</v>
      </c>
      <c r="C28" s="1" t="s">
        <v>26</v>
      </c>
      <c r="D28" s="3">
        <v>59313</v>
      </c>
      <c r="E28" s="4">
        <v>728</v>
      </c>
      <c r="F28" s="3">
        <v>0.68</v>
      </c>
      <c r="G28" s="5">
        <f t="shared" si="12"/>
        <v>58585</v>
      </c>
      <c r="H28" s="5">
        <f t="shared" si="13"/>
        <v>39837.800000000003</v>
      </c>
      <c r="I28" s="5">
        <f t="shared" si="14"/>
        <v>364</v>
      </c>
      <c r="J28" s="5">
        <f t="shared" si="15"/>
        <v>39473.800000000003</v>
      </c>
    </row>
    <row r="29" spans="1:10" ht="15.75" hidden="1" outlineLevel="2" x14ac:dyDescent="0.25">
      <c r="A29" s="1" t="s">
        <v>18</v>
      </c>
      <c r="B29" s="1" t="s">
        <v>25</v>
      </c>
      <c r="C29" s="1" t="s">
        <v>27</v>
      </c>
      <c r="D29" s="3">
        <v>50292</v>
      </c>
      <c r="E29" s="4">
        <v>1733</v>
      </c>
      <c r="F29" s="3">
        <v>0.28999999999999998</v>
      </c>
      <c r="G29" s="5">
        <f t="shared" si="12"/>
        <v>48559</v>
      </c>
      <c r="H29" s="5">
        <f t="shared" si="13"/>
        <v>14082.109999999999</v>
      </c>
      <c r="I29" s="5">
        <f t="shared" si="14"/>
        <v>866.5</v>
      </c>
      <c r="J29" s="5">
        <f t="shared" si="15"/>
        <v>13215.609999999999</v>
      </c>
    </row>
    <row r="30" spans="1:10" ht="15.75" hidden="1" outlineLevel="2" x14ac:dyDescent="0.25">
      <c r="A30" s="1" t="s">
        <v>18</v>
      </c>
      <c r="B30" s="1" t="s">
        <v>28</v>
      </c>
      <c r="C30" s="1" t="s">
        <v>29</v>
      </c>
      <c r="D30" s="3">
        <v>51740</v>
      </c>
      <c r="E30" s="4">
        <v>1363</v>
      </c>
      <c r="F30" s="3">
        <v>0.48</v>
      </c>
      <c r="G30" s="5">
        <f t="shared" si="12"/>
        <v>50377</v>
      </c>
      <c r="H30" s="5">
        <f t="shared" si="13"/>
        <v>24180.959999999999</v>
      </c>
      <c r="I30" s="5">
        <f t="shared" si="14"/>
        <v>681.5</v>
      </c>
      <c r="J30" s="5">
        <f t="shared" si="15"/>
        <v>23499.46</v>
      </c>
    </row>
    <row r="31" spans="1:10" ht="15.75" hidden="1" outlineLevel="2" x14ac:dyDescent="0.25">
      <c r="A31" s="1" t="s">
        <v>18</v>
      </c>
      <c r="B31" s="1" t="s">
        <v>30</v>
      </c>
      <c r="C31" s="1" t="s">
        <v>29</v>
      </c>
      <c r="D31" s="3">
        <v>24944</v>
      </c>
      <c r="E31" s="4">
        <v>112</v>
      </c>
      <c r="F31" s="3">
        <v>0.48</v>
      </c>
      <c r="G31" s="5">
        <f t="shared" si="12"/>
        <v>24832</v>
      </c>
      <c r="H31" s="5">
        <f t="shared" si="13"/>
        <v>11919.359999999999</v>
      </c>
      <c r="I31" s="5">
        <f t="shared" si="14"/>
        <v>56</v>
      </c>
      <c r="J31" s="5">
        <f t="shared" si="15"/>
        <v>11863.359999999999</v>
      </c>
    </row>
    <row r="32" spans="1:10" ht="15.75" hidden="1" outlineLevel="2" x14ac:dyDescent="0.25">
      <c r="A32" s="1" t="s">
        <v>18</v>
      </c>
      <c r="B32" s="1" t="s">
        <v>31</v>
      </c>
      <c r="C32" s="1" t="s">
        <v>31</v>
      </c>
      <c r="D32" s="3">
        <v>6610</v>
      </c>
      <c r="E32" s="4">
        <v>144</v>
      </c>
      <c r="F32" s="3">
        <v>0.2</v>
      </c>
      <c r="G32" s="5">
        <f t="shared" si="12"/>
        <v>6466</v>
      </c>
      <c r="H32" s="5">
        <f t="shared" si="13"/>
        <v>1293.2</v>
      </c>
      <c r="I32" s="5">
        <f t="shared" si="14"/>
        <v>72</v>
      </c>
      <c r="J32" s="5">
        <f t="shared" si="15"/>
        <v>1221.2</v>
      </c>
    </row>
    <row r="33" spans="1:10" ht="15.75" outlineLevel="1" collapsed="1" x14ac:dyDescent="0.25">
      <c r="A33" s="6" t="s">
        <v>45</v>
      </c>
      <c r="B33" s="1"/>
      <c r="C33" s="1"/>
      <c r="D33" s="3">
        <f>SUBTOTAL(9,D26:D32)</f>
        <v>365826</v>
      </c>
      <c r="E33" s="4">
        <f>SUBTOTAL(9,E26:E32)</f>
        <v>8063</v>
      </c>
      <c r="F33" s="3"/>
      <c r="G33" s="5"/>
      <c r="H33" s="5"/>
      <c r="I33" s="5"/>
      <c r="J33" s="5">
        <f>SUBTOTAL(9,J26:J32)</f>
        <v>179726.84</v>
      </c>
    </row>
    <row r="34" spans="1:10" ht="15.75" hidden="1" outlineLevel="2" x14ac:dyDescent="0.25">
      <c r="A34" s="1" t="s">
        <v>12</v>
      </c>
      <c r="B34" s="1" t="s">
        <v>7</v>
      </c>
      <c r="C34" s="1" t="s">
        <v>8</v>
      </c>
      <c r="D34" s="3">
        <v>80099</v>
      </c>
      <c r="E34" s="4">
        <v>545</v>
      </c>
      <c r="F34" s="3">
        <v>0.83</v>
      </c>
      <c r="G34" s="5">
        <f t="shared" ref="G34:G40" si="16">D34-E34</f>
        <v>79554</v>
      </c>
      <c r="H34" s="5">
        <f t="shared" ref="H34:H40" si="17">G34*F34</f>
        <v>66029.819999999992</v>
      </c>
      <c r="I34" s="5">
        <f t="shared" ref="I34:I40" si="18">0.5*E34</f>
        <v>272.5</v>
      </c>
      <c r="J34" s="5">
        <f t="shared" ref="J34:J40" si="19">H34-I34</f>
        <v>65757.319999999992</v>
      </c>
    </row>
    <row r="35" spans="1:10" ht="15.75" hidden="1" outlineLevel="2" x14ac:dyDescent="0.25">
      <c r="A35" s="1" t="s">
        <v>12</v>
      </c>
      <c r="B35" s="1" t="s">
        <v>7</v>
      </c>
      <c r="C35" s="1" t="s">
        <v>24</v>
      </c>
      <c r="D35" s="3">
        <v>67294</v>
      </c>
      <c r="E35" s="4">
        <v>161</v>
      </c>
      <c r="F35" s="3">
        <v>0.56000000000000005</v>
      </c>
      <c r="G35" s="5">
        <f t="shared" si="16"/>
        <v>67133</v>
      </c>
      <c r="H35" s="5">
        <f t="shared" si="17"/>
        <v>37594.480000000003</v>
      </c>
      <c r="I35" s="5">
        <f t="shared" si="18"/>
        <v>80.5</v>
      </c>
      <c r="J35" s="5">
        <f t="shared" si="19"/>
        <v>37513.980000000003</v>
      </c>
    </row>
    <row r="36" spans="1:10" ht="15.75" hidden="1" outlineLevel="2" x14ac:dyDescent="0.25">
      <c r="A36" s="1" t="s">
        <v>12</v>
      </c>
      <c r="B36" s="1" t="s">
        <v>25</v>
      </c>
      <c r="C36" s="1" t="s">
        <v>26</v>
      </c>
      <c r="D36" s="3">
        <v>6202</v>
      </c>
      <c r="E36" s="4">
        <v>198</v>
      </c>
      <c r="F36" s="3">
        <v>0.37</v>
      </c>
      <c r="G36" s="5">
        <f t="shared" si="16"/>
        <v>6004</v>
      </c>
      <c r="H36" s="5">
        <f t="shared" si="17"/>
        <v>2221.48</v>
      </c>
      <c r="I36" s="5">
        <f t="shared" si="18"/>
        <v>99</v>
      </c>
      <c r="J36" s="5">
        <f t="shared" si="19"/>
        <v>2122.48</v>
      </c>
    </row>
    <row r="37" spans="1:10" ht="15.75" hidden="1" outlineLevel="2" x14ac:dyDescent="0.25">
      <c r="A37" s="1" t="s">
        <v>12</v>
      </c>
      <c r="B37" s="1" t="s">
        <v>25</v>
      </c>
      <c r="C37" s="1" t="s">
        <v>27</v>
      </c>
      <c r="D37" s="3">
        <v>96368</v>
      </c>
      <c r="E37" s="4">
        <v>3471</v>
      </c>
      <c r="F37" s="3">
        <v>0.25</v>
      </c>
      <c r="G37" s="5">
        <f t="shared" si="16"/>
        <v>92897</v>
      </c>
      <c r="H37" s="5">
        <f t="shared" si="17"/>
        <v>23224.25</v>
      </c>
      <c r="I37" s="5">
        <f t="shared" si="18"/>
        <v>1735.5</v>
      </c>
      <c r="J37" s="5">
        <f t="shared" si="19"/>
        <v>21488.75</v>
      </c>
    </row>
    <row r="38" spans="1:10" ht="15.75" hidden="1" outlineLevel="2" x14ac:dyDescent="0.25">
      <c r="A38" s="1" t="s">
        <v>12</v>
      </c>
      <c r="B38" s="1" t="s">
        <v>28</v>
      </c>
      <c r="C38" s="1" t="s">
        <v>29</v>
      </c>
      <c r="D38" s="3">
        <v>20159</v>
      </c>
      <c r="E38" s="4">
        <v>252</v>
      </c>
      <c r="F38" s="3">
        <v>0.33</v>
      </c>
      <c r="G38" s="5">
        <f t="shared" si="16"/>
        <v>19907</v>
      </c>
      <c r="H38" s="5">
        <f t="shared" si="17"/>
        <v>6569.31</v>
      </c>
      <c r="I38" s="5">
        <f t="shared" si="18"/>
        <v>126</v>
      </c>
      <c r="J38" s="5">
        <f t="shared" si="19"/>
        <v>6443.31</v>
      </c>
    </row>
    <row r="39" spans="1:10" ht="15.75" hidden="1" outlineLevel="2" x14ac:dyDescent="0.25">
      <c r="A39" s="1" t="s">
        <v>12</v>
      </c>
      <c r="B39" s="1" t="s">
        <v>30</v>
      </c>
      <c r="C39" s="1" t="s">
        <v>29</v>
      </c>
      <c r="D39" s="3">
        <v>11198</v>
      </c>
      <c r="E39" s="4">
        <v>121</v>
      </c>
      <c r="F39" s="3">
        <v>0.54</v>
      </c>
      <c r="G39" s="5">
        <f t="shared" si="16"/>
        <v>11077</v>
      </c>
      <c r="H39" s="5">
        <f t="shared" si="17"/>
        <v>5981.5800000000008</v>
      </c>
      <c r="I39" s="5">
        <f t="shared" si="18"/>
        <v>60.5</v>
      </c>
      <c r="J39" s="5">
        <f t="shared" si="19"/>
        <v>5921.0800000000008</v>
      </c>
    </row>
    <row r="40" spans="1:10" ht="15.75" hidden="1" outlineLevel="2" x14ac:dyDescent="0.25">
      <c r="A40" s="1" t="s">
        <v>12</v>
      </c>
      <c r="B40" s="1" t="s">
        <v>31</v>
      </c>
      <c r="C40" s="1" t="s">
        <v>31</v>
      </c>
      <c r="D40" s="3">
        <v>96751</v>
      </c>
      <c r="E40" s="4">
        <v>3795</v>
      </c>
      <c r="F40" s="3">
        <v>0.44</v>
      </c>
      <c r="G40" s="5">
        <f t="shared" si="16"/>
        <v>92956</v>
      </c>
      <c r="H40" s="5">
        <f t="shared" si="17"/>
        <v>40900.639999999999</v>
      </c>
      <c r="I40" s="5">
        <f t="shared" si="18"/>
        <v>1897.5</v>
      </c>
      <c r="J40" s="5">
        <f t="shared" si="19"/>
        <v>39003.14</v>
      </c>
    </row>
    <row r="41" spans="1:10" ht="15.75" outlineLevel="1" collapsed="1" x14ac:dyDescent="0.25">
      <c r="A41" s="6" t="s">
        <v>41</v>
      </c>
      <c r="B41" s="1"/>
      <c r="C41" s="1"/>
      <c r="D41" s="3">
        <f>SUBTOTAL(9,D34:D40)</f>
        <v>378071</v>
      </c>
      <c r="E41" s="4">
        <f>SUBTOTAL(9,E34:E40)</f>
        <v>8543</v>
      </c>
      <c r="F41" s="3"/>
      <c r="G41" s="5"/>
      <c r="H41" s="5"/>
      <c r="I41" s="5"/>
      <c r="J41" s="5">
        <f>SUBTOTAL(9,J34:J40)</f>
        <v>178250.06</v>
      </c>
    </row>
    <row r="42" spans="1:10" ht="15.75" hidden="1" outlineLevel="2" x14ac:dyDescent="0.25">
      <c r="A42" s="1" t="s">
        <v>16</v>
      </c>
      <c r="B42" s="1" t="s">
        <v>7</v>
      </c>
      <c r="C42" s="1" t="s">
        <v>8</v>
      </c>
      <c r="D42" s="3">
        <v>12816</v>
      </c>
      <c r="E42" s="4">
        <v>369</v>
      </c>
      <c r="F42" s="3">
        <v>0.57999999999999996</v>
      </c>
      <c r="G42" s="5">
        <f t="shared" ref="G42:G48" si="20">D42-E42</f>
        <v>12447</v>
      </c>
      <c r="H42" s="5">
        <f t="shared" ref="H42:H48" si="21">G42*F42</f>
        <v>7219.2599999999993</v>
      </c>
      <c r="I42" s="5">
        <f t="shared" ref="I42:I48" si="22">0.5*E42</f>
        <v>184.5</v>
      </c>
      <c r="J42" s="5">
        <f t="shared" ref="J42:J48" si="23">H42-I42</f>
        <v>7034.7599999999993</v>
      </c>
    </row>
    <row r="43" spans="1:10" ht="15.75" hidden="1" outlineLevel="2" x14ac:dyDescent="0.25">
      <c r="A43" s="1" t="s">
        <v>16</v>
      </c>
      <c r="B43" s="1" t="s">
        <v>7</v>
      </c>
      <c r="C43" s="1" t="s">
        <v>24</v>
      </c>
      <c r="D43" s="3">
        <v>81038</v>
      </c>
      <c r="E43" s="4">
        <v>1392</v>
      </c>
      <c r="F43" s="3">
        <v>0.55000000000000004</v>
      </c>
      <c r="G43" s="5">
        <f t="shared" si="20"/>
        <v>79646</v>
      </c>
      <c r="H43" s="5">
        <f t="shared" si="21"/>
        <v>43805.3</v>
      </c>
      <c r="I43" s="5">
        <f t="shared" si="22"/>
        <v>696</v>
      </c>
      <c r="J43" s="5">
        <f t="shared" si="23"/>
        <v>43109.3</v>
      </c>
    </row>
    <row r="44" spans="1:10" ht="15.75" hidden="1" outlineLevel="2" x14ac:dyDescent="0.25">
      <c r="A44" s="1" t="s">
        <v>16</v>
      </c>
      <c r="B44" s="1" t="s">
        <v>25</v>
      </c>
      <c r="C44" s="1" t="s">
        <v>26</v>
      </c>
      <c r="D44" s="3">
        <v>48247</v>
      </c>
      <c r="E44" s="4">
        <v>1411</v>
      </c>
      <c r="F44" s="3">
        <v>0.7</v>
      </c>
      <c r="G44" s="5">
        <f t="shared" si="20"/>
        <v>46836</v>
      </c>
      <c r="H44" s="5">
        <f t="shared" si="21"/>
        <v>32785.199999999997</v>
      </c>
      <c r="I44" s="5">
        <f t="shared" si="22"/>
        <v>705.5</v>
      </c>
      <c r="J44" s="5">
        <f t="shared" si="23"/>
        <v>32079.699999999997</v>
      </c>
    </row>
    <row r="45" spans="1:10" ht="15.75" hidden="1" outlineLevel="2" x14ac:dyDescent="0.25">
      <c r="A45" s="1" t="s">
        <v>16</v>
      </c>
      <c r="B45" s="1" t="s">
        <v>25</v>
      </c>
      <c r="C45" s="1" t="s">
        <v>27</v>
      </c>
      <c r="D45" s="3">
        <v>77106</v>
      </c>
      <c r="E45" s="4">
        <v>968</v>
      </c>
      <c r="F45" s="3">
        <v>0.28000000000000003</v>
      </c>
      <c r="G45" s="5">
        <f t="shared" si="20"/>
        <v>76138</v>
      </c>
      <c r="H45" s="5">
        <f t="shared" si="21"/>
        <v>21318.640000000003</v>
      </c>
      <c r="I45" s="5">
        <f t="shared" si="22"/>
        <v>484</v>
      </c>
      <c r="J45" s="5">
        <f t="shared" si="23"/>
        <v>20834.640000000003</v>
      </c>
    </row>
    <row r="46" spans="1:10" ht="15.75" hidden="1" outlineLevel="2" x14ac:dyDescent="0.25">
      <c r="A46" s="1" t="s">
        <v>16</v>
      </c>
      <c r="B46" s="1" t="s">
        <v>28</v>
      </c>
      <c r="C46" s="1" t="s">
        <v>29</v>
      </c>
      <c r="D46" s="3">
        <v>45608</v>
      </c>
      <c r="E46" s="4">
        <v>1314</v>
      </c>
      <c r="F46" s="3">
        <v>0.69</v>
      </c>
      <c r="G46" s="5">
        <f t="shared" si="20"/>
        <v>44294</v>
      </c>
      <c r="H46" s="5">
        <f t="shared" si="21"/>
        <v>30562.859999999997</v>
      </c>
      <c r="I46" s="5">
        <f t="shared" si="22"/>
        <v>657</v>
      </c>
      <c r="J46" s="5">
        <f t="shared" si="23"/>
        <v>29905.859999999997</v>
      </c>
    </row>
    <row r="47" spans="1:10" ht="15.75" hidden="1" outlineLevel="2" x14ac:dyDescent="0.25">
      <c r="A47" s="1" t="s">
        <v>16</v>
      </c>
      <c r="B47" s="1" t="s">
        <v>30</v>
      </c>
      <c r="C47" s="1" t="s">
        <v>29</v>
      </c>
      <c r="D47" s="3">
        <v>12330</v>
      </c>
      <c r="E47" s="4">
        <v>518</v>
      </c>
      <c r="F47" s="3">
        <v>0.36</v>
      </c>
      <c r="G47" s="5">
        <f t="shared" si="20"/>
        <v>11812</v>
      </c>
      <c r="H47" s="5">
        <f t="shared" si="21"/>
        <v>4252.32</v>
      </c>
      <c r="I47" s="5">
        <f t="shared" si="22"/>
        <v>259</v>
      </c>
      <c r="J47" s="5">
        <f t="shared" si="23"/>
        <v>3993.3199999999997</v>
      </c>
    </row>
    <row r="48" spans="1:10" ht="15.75" hidden="1" outlineLevel="2" x14ac:dyDescent="0.25">
      <c r="A48" s="1" t="s">
        <v>16</v>
      </c>
      <c r="B48" s="1" t="s">
        <v>31</v>
      </c>
      <c r="C48" s="1" t="s">
        <v>31</v>
      </c>
      <c r="D48" s="3">
        <v>88963</v>
      </c>
      <c r="E48" s="4">
        <v>2192</v>
      </c>
      <c r="F48" s="3">
        <v>0.32</v>
      </c>
      <c r="G48" s="5">
        <f t="shared" si="20"/>
        <v>86771</v>
      </c>
      <c r="H48" s="5">
        <f t="shared" si="21"/>
        <v>27766.720000000001</v>
      </c>
      <c r="I48" s="5">
        <f t="shared" si="22"/>
        <v>1096</v>
      </c>
      <c r="J48" s="5">
        <f t="shared" si="23"/>
        <v>26670.720000000001</v>
      </c>
    </row>
    <row r="49" spans="1:10" ht="15.75" outlineLevel="1" collapsed="1" x14ac:dyDescent="0.25">
      <c r="A49" s="6" t="s">
        <v>40</v>
      </c>
      <c r="B49" s="1"/>
      <c r="C49" s="1"/>
      <c r="D49" s="3">
        <f>SUBTOTAL(9,D42:D48)</f>
        <v>366108</v>
      </c>
      <c r="E49" s="4">
        <f>SUBTOTAL(9,E42:E48)</f>
        <v>8164</v>
      </c>
      <c r="F49" s="3"/>
      <c r="G49" s="5"/>
      <c r="H49" s="5"/>
      <c r="I49" s="5"/>
      <c r="J49" s="5">
        <f>SUBTOTAL(9,J42:J48)</f>
        <v>163628.30000000002</v>
      </c>
    </row>
    <row r="50" spans="1:10" ht="15.75" hidden="1" outlineLevel="2" x14ac:dyDescent="0.25">
      <c r="A50" s="1" t="s">
        <v>17</v>
      </c>
      <c r="B50" s="1" t="s">
        <v>7</v>
      </c>
      <c r="C50" s="1" t="s">
        <v>8</v>
      </c>
      <c r="D50" s="3">
        <v>87850</v>
      </c>
      <c r="E50" s="4">
        <v>915</v>
      </c>
      <c r="F50" s="3">
        <v>0.23</v>
      </c>
      <c r="G50" s="5">
        <f t="shared" ref="G50:G56" si="24">D50-E50</f>
        <v>86935</v>
      </c>
      <c r="H50" s="5">
        <f t="shared" ref="H50:H56" si="25">G50*F50</f>
        <v>19995.05</v>
      </c>
      <c r="I50" s="5">
        <f t="shared" ref="I50:I56" si="26">0.5*E50</f>
        <v>457.5</v>
      </c>
      <c r="J50" s="5">
        <f t="shared" ref="J50:J56" si="27">H50-I50</f>
        <v>19537.55</v>
      </c>
    </row>
    <row r="51" spans="1:10" ht="15.75" hidden="1" outlineLevel="2" x14ac:dyDescent="0.25">
      <c r="A51" s="1" t="s">
        <v>17</v>
      </c>
      <c r="B51" s="1" t="s">
        <v>7</v>
      </c>
      <c r="C51" s="1" t="s">
        <v>24</v>
      </c>
      <c r="D51" s="3">
        <v>91279</v>
      </c>
      <c r="E51" s="4">
        <v>610</v>
      </c>
      <c r="F51" s="3">
        <v>0.27</v>
      </c>
      <c r="G51" s="5">
        <f t="shared" si="24"/>
        <v>90669</v>
      </c>
      <c r="H51" s="5">
        <f t="shared" si="25"/>
        <v>24480.63</v>
      </c>
      <c r="I51" s="5">
        <f t="shared" si="26"/>
        <v>305</v>
      </c>
      <c r="J51" s="5">
        <f t="shared" si="27"/>
        <v>24175.63</v>
      </c>
    </row>
    <row r="52" spans="1:10" ht="15.75" hidden="1" outlineLevel="2" x14ac:dyDescent="0.25">
      <c r="A52" s="1" t="s">
        <v>17</v>
      </c>
      <c r="B52" s="1" t="s">
        <v>25</v>
      </c>
      <c r="C52" s="1" t="s">
        <v>26</v>
      </c>
      <c r="D52" s="3">
        <v>35834</v>
      </c>
      <c r="E52" s="4">
        <v>592</v>
      </c>
      <c r="F52" s="3">
        <v>0.5</v>
      </c>
      <c r="G52" s="5">
        <f t="shared" si="24"/>
        <v>35242</v>
      </c>
      <c r="H52" s="5">
        <f t="shared" si="25"/>
        <v>17621</v>
      </c>
      <c r="I52" s="5">
        <f t="shared" si="26"/>
        <v>296</v>
      </c>
      <c r="J52" s="5">
        <f t="shared" si="27"/>
        <v>17325</v>
      </c>
    </row>
    <row r="53" spans="1:10" ht="15.75" hidden="1" outlineLevel="2" x14ac:dyDescent="0.25">
      <c r="A53" s="1" t="s">
        <v>17</v>
      </c>
      <c r="B53" s="1" t="s">
        <v>25</v>
      </c>
      <c r="C53" s="1" t="s">
        <v>27</v>
      </c>
      <c r="D53" s="3">
        <v>40531</v>
      </c>
      <c r="E53" s="4">
        <v>606</v>
      </c>
      <c r="F53" s="3">
        <v>0.39</v>
      </c>
      <c r="G53" s="5">
        <f t="shared" si="24"/>
        <v>39925</v>
      </c>
      <c r="H53" s="5">
        <f t="shared" si="25"/>
        <v>15570.75</v>
      </c>
      <c r="I53" s="5">
        <f t="shared" si="26"/>
        <v>303</v>
      </c>
      <c r="J53" s="5">
        <f t="shared" si="27"/>
        <v>15267.75</v>
      </c>
    </row>
    <row r="54" spans="1:10" ht="15.75" hidden="1" outlineLevel="2" x14ac:dyDescent="0.25">
      <c r="A54" s="1" t="s">
        <v>17</v>
      </c>
      <c r="B54" s="1" t="s">
        <v>28</v>
      </c>
      <c r="C54" s="1" t="s">
        <v>29</v>
      </c>
      <c r="D54" s="3">
        <v>66726</v>
      </c>
      <c r="E54" s="4">
        <v>2037</v>
      </c>
      <c r="F54" s="3">
        <v>0.49</v>
      </c>
      <c r="G54" s="5">
        <f t="shared" si="24"/>
        <v>64689</v>
      </c>
      <c r="H54" s="5">
        <f t="shared" si="25"/>
        <v>31697.61</v>
      </c>
      <c r="I54" s="5">
        <f t="shared" si="26"/>
        <v>1018.5</v>
      </c>
      <c r="J54" s="5">
        <f t="shared" si="27"/>
        <v>30679.11</v>
      </c>
    </row>
    <row r="55" spans="1:10" ht="15.75" hidden="1" outlineLevel="2" x14ac:dyDescent="0.25">
      <c r="A55" s="1" t="s">
        <v>17</v>
      </c>
      <c r="B55" s="1" t="s">
        <v>30</v>
      </c>
      <c r="C55" s="1" t="s">
        <v>29</v>
      </c>
      <c r="D55" s="3">
        <v>97983</v>
      </c>
      <c r="E55" s="4">
        <v>2089</v>
      </c>
      <c r="F55" s="3">
        <v>0.4</v>
      </c>
      <c r="G55" s="5">
        <f t="shared" si="24"/>
        <v>95894</v>
      </c>
      <c r="H55" s="5">
        <f t="shared" si="25"/>
        <v>38357.599999999999</v>
      </c>
      <c r="I55" s="5">
        <f t="shared" si="26"/>
        <v>1044.5</v>
      </c>
      <c r="J55" s="5">
        <f t="shared" si="27"/>
        <v>37313.1</v>
      </c>
    </row>
    <row r="56" spans="1:10" ht="15.75" hidden="1" outlineLevel="2" x14ac:dyDescent="0.25">
      <c r="A56" s="1" t="s">
        <v>17</v>
      </c>
      <c r="B56" s="1" t="s">
        <v>31</v>
      </c>
      <c r="C56" s="1" t="s">
        <v>31</v>
      </c>
      <c r="D56" s="3">
        <v>41784</v>
      </c>
      <c r="E56" s="4">
        <v>780</v>
      </c>
      <c r="F56" s="3">
        <v>0.3</v>
      </c>
      <c r="G56" s="5">
        <f t="shared" si="24"/>
        <v>41004</v>
      </c>
      <c r="H56" s="5">
        <f t="shared" si="25"/>
        <v>12301.199999999999</v>
      </c>
      <c r="I56" s="5">
        <f t="shared" si="26"/>
        <v>390</v>
      </c>
      <c r="J56" s="5">
        <f t="shared" si="27"/>
        <v>11911.199999999999</v>
      </c>
    </row>
    <row r="57" spans="1:10" ht="15.75" outlineLevel="1" collapsed="1" x14ac:dyDescent="0.25">
      <c r="A57" s="6" t="s">
        <v>48</v>
      </c>
      <c r="B57" s="1"/>
      <c r="C57" s="1"/>
      <c r="D57" s="3">
        <f>SUBTOTAL(9,D50:D56)</f>
        <v>461987</v>
      </c>
      <c r="E57" s="4">
        <f>SUBTOTAL(9,E50:E56)</f>
        <v>7629</v>
      </c>
      <c r="F57" s="3"/>
      <c r="G57" s="5"/>
      <c r="H57" s="5"/>
      <c r="I57" s="5"/>
      <c r="J57" s="5">
        <f>SUBTOTAL(9,J50:J56)</f>
        <v>156209.34</v>
      </c>
    </row>
    <row r="58" spans="1:10" ht="15.75" hidden="1" outlineLevel="2" x14ac:dyDescent="0.25">
      <c r="A58" s="1" t="s">
        <v>14</v>
      </c>
      <c r="B58" s="1" t="s">
        <v>7</v>
      </c>
      <c r="C58" s="1" t="s">
        <v>8</v>
      </c>
      <c r="D58" s="3">
        <v>52958</v>
      </c>
      <c r="E58" s="4">
        <v>1366</v>
      </c>
      <c r="F58" s="3">
        <v>0.68</v>
      </c>
      <c r="G58" s="5">
        <f t="shared" ref="G58:G64" si="28">D58-E58</f>
        <v>51592</v>
      </c>
      <c r="H58" s="5">
        <f t="shared" ref="H58:H64" si="29">G58*F58</f>
        <v>35082.560000000005</v>
      </c>
      <c r="I58" s="5">
        <f t="shared" ref="I58:I64" si="30">0.5*E58</f>
        <v>683</v>
      </c>
      <c r="J58" s="5">
        <f t="shared" ref="J58:J64" si="31">H58-I58</f>
        <v>34399.560000000005</v>
      </c>
    </row>
    <row r="59" spans="1:10" ht="15.75" hidden="1" outlineLevel="2" x14ac:dyDescent="0.25">
      <c r="A59" s="1" t="s">
        <v>14</v>
      </c>
      <c r="B59" s="1" t="s">
        <v>7</v>
      </c>
      <c r="C59" s="1" t="s">
        <v>24</v>
      </c>
      <c r="D59" s="3">
        <v>94222</v>
      </c>
      <c r="E59" s="4">
        <v>2930</v>
      </c>
      <c r="F59" s="3">
        <v>0.35</v>
      </c>
      <c r="G59" s="5">
        <f t="shared" si="28"/>
        <v>91292</v>
      </c>
      <c r="H59" s="5">
        <f t="shared" si="29"/>
        <v>31952.199999999997</v>
      </c>
      <c r="I59" s="5">
        <f t="shared" si="30"/>
        <v>1465</v>
      </c>
      <c r="J59" s="5">
        <f t="shared" si="31"/>
        <v>30487.199999999997</v>
      </c>
    </row>
    <row r="60" spans="1:10" ht="15.75" hidden="1" outlineLevel="2" x14ac:dyDescent="0.25">
      <c r="A60" s="1" t="s">
        <v>14</v>
      </c>
      <c r="B60" s="1" t="s">
        <v>25</v>
      </c>
      <c r="C60" s="1" t="s">
        <v>26</v>
      </c>
      <c r="D60" s="3">
        <v>27459</v>
      </c>
      <c r="E60" s="4">
        <v>544</v>
      </c>
      <c r="F60" s="3">
        <v>0.34</v>
      </c>
      <c r="G60" s="5">
        <f t="shared" si="28"/>
        <v>26915</v>
      </c>
      <c r="H60" s="5">
        <f t="shared" si="29"/>
        <v>9151.1</v>
      </c>
      <c r="I60" s="5">
        <f t="shared" si="30"/>
        <v>272</v>
      </c>
      <c r="J60" s="5">
        <f t="shared" si="31"/>
        <v>8879.1</v>
      </c>
    </row>
    <row r="61" spans="1:10" ht="15.75" hidden="1" outlineLevel="2" x14ac:dyDescent="0.25">
      <c r="A61" s="1" t="s">
        <v>14</v>
      </c>
      <c r="B61" s="1" t="s">
        <v>25</v>
      </c>
      <c r="C61" s="1" t="s">
        <v>27</v>
      </c>
      <c r="D61" s="3">
        <v>11982</v>
      </c>
      <c r="E61" s="4">
        <v>379</v>
      </c>
      <c r="F61" s="3">
        <v>0.71</v>
      </c>
      <c r="G61" s="5">
        <f t="shared" si="28"/>
        <v>11603</v>
      </c>
      <c r="H61" s="5">
        <f t="shared" si="29"/>
        <v>8238.1299999999992</v>
      </c>
      <c r="I61" s="5">
        <f t="shared" si="30"/>
        <v>189.5</v>
      </c>
      <c r="J61" s="5">
        <f t="shared" si="31"/>
        <v>8048.6299999999992</v>
      </c>
    </row>
    <row r="62" spans="1:10" ht="15.75" hidden="1" outlineLevel="2" x14ac:dyDescent="0.25">
      <c r="A62" s="1" t="s">
        <v>14</v>
      </c>
      <c r="B62" s="1" t="s">
        <v>28</v>
      </c>
      <c r="C62" s="1" t="s">
        <v>29</v>
      </c>
      <c r="D62" s="3">
        <v>53691</v>
      </c>
      <c r="E62" s="4">
        <v>187</v>
      </c>
      <c r="F62" s="3">
        <v>0.55000000000000004</v>
      </c>
      <c r="G62" s="5">
        <f t="shared" si="28"/>
        <v>53504</v>
      </c>
      <c r="H62" s="5">
        <f t="shared" si="29"/>
        <v>29427.200000000001</v>
      </c>
      <c r="I62" s="5">
        <f t="shared" si="30"/>
        <v>93.5</v>
      </c>
      <c r="J62" s="5">
        <f t="shared" si="31"/>
        <v>29333.7</v>
      </c>
    </row>
    <row r="63" spans="1:10" ht="15.75" hidden="1" outlineLevel="2" x14ac:dyDescent="0.25">
      <c r="A63" s="1" t="s">
        <v>14</v>
      </c>
      <c r="B63" s="1" t="s">
        <v>30</v>
      </c>
      <c r="C63" s="1" t="s">
        <v>29</v>
      </c>
      <c r="D63" s="3">
        <v>75457</v>
      </c>
      <c r="E63" s="4">
        <v>1089</v>
      </c>
      <c r="F63" s="3">
        <v>0.17</v>
      </c>
      <c r="G63" s="5">
        <f t="shared" si="28"/>
        <v>74368</v>
      </c>
      <c r="H63" s="5">
        <f t="shared" si="29"/>
        <v>12642.560000000001</v>
      </c>
      <c r="I63" s="5">
        <f t="shared" si="30"/>
        <v>544.5</v>
      </c>
      <c r="J63" s="5">
        <f t="shared" si="31"/>
        <v>12098.060000000001</v>
      </c>
    </row>
    <row r="64" spans="1:10" ht="15.75" hidden="1" outlineLevel="2" x14ac:dyDescent="0.25">
      <c r="A64" s="1" t="s">
        <v>14</v>
      </c>
      <c r="B64" s="1" t="s">
        <v>31</v>
      </c>
      <c r="C64" s="1" t="s">
        <v>31</v>
      </c>
      <c r="D64" s="3">
        <v>36737</v>
      </c>
      <c r="E64" s="4">
        <v>1075</v>
      </c>
      <c r="F64" s="3">
        <v>0.72</v>
      </c>
      <c r="G64" s="5">
        <f t="shared" si="28"/>
        <v>35662</v>
      </c>
      <c r="H64" s="5">
        <f t="shared" si="29"/>
        <v>25676.639999999999</v>
      </c>
      <c r="I64" s="5">
        <f t="shared" si="30"/>
        <v>537.5</v>
      </c>
      <c r="J64" s="5">
        <f t="shared" si="31"/>
        <v>25139.14</v>
      </c>
    </row>
    <row r="65" spans="1:10" ht="15.75" outlineLevel="1" collapsed="1" x14ac:dyDescent="0.25">
      <c r="A65" s="6" t="s">
        <v>42</v>
      </c>
      <c r="B65" s="1"/>
      <c r="C65" s="1"/>
      <c r="D65" s="3">
        <f>SUBTOTAL(9,D58:D64)</f>
        <v>352506</v>
      </c>
      <c r="E65" s="4">
        <f>SUBTOTAL(9,E58:E64)</f>
        <v>7570</v>
      </c>
      <c r="F65" s="3"/>
      <c r="G65" s="5"/>
      <c r="H65" s="5"/>
      <c r="I65" s="5"/>
      <c r="J65" s="5">
        <f>SUBTOTAL(9,J58:J64)</f>
        <v>148385.39000000001</v>
      </c>
    </row>
    <row r="66" spans="1:10" ht="15.75" hidden="1" outlineLevel="2" x14ac:dyDescent="0.25">
      <c r="A66" s="1" t="s">
        <v>15</v>
      </c>
      <c r="B66" s="1" t="s">
        <v>7</v>
      </c>
      <c r="C66" s="1" t="s">
        <v>8</v>
      </c>
      <c r="D66" s="3">
        <v>24599</v>
      </c>
      <c r="E66" s="4">
        <v>506</v>
      </c>
      <c r="F66" s="3">
        <v>0.69</v>
      </c>
      <c r="G66" s="5">
        <f t="shared" ref="G66:G72" si="32">D66-E66</f>
        <v>24093</v>
      </c>
      <c r="H66" s="5">
        <f t="shared" ref="H66:H72" si="33">G66*F66</f>
        <v>16624.169999999998</v>
      </c>
      <c r="I66" s="5">
        <f t="shared" ref="I66:I72" si="34">0.5*E66</f>
        <v>253</v>
      </c>
      <c r="J66" s="5">
        <f t="shared" ref="J66:J72" si="35">H66-I66</f>
        <v>16371.169999999998</v>
      </c>
    </row>
    <row r="67" spans="1:10" ht="15.75" hidden="1" outlineLevel="2" x14ac:dyDescent="0.25">
      <c r="A67" s="1" t="s">
        <v>15</v>
      </c>
      <c r="B67" s="1" t="s">
        <v>7</v>
      </c>
      <c r="C67" s="1" t="s">
        <v>24</v>
      </c>
      <c r="D67" s="3">
        <v>2502</v>
      </c>
      <c r="E67" s="4">
        <v>98</v>
      </c>
      <c r="F67" s="3">
        <v>0.21</v>
      </c>
      <c r="G67" s="5">
        <f t="shared" si="32"/>
        <v>2404</v>
      </c>
      <c r="H67" s="5">
        <f t="shared" si="33"/>
        <v>504.84</v>
      </c>
      <c r="I67" s="5">
        <f t="shared" si="34"/>
        <v>49</v>
      </c>
      <c r="J67" s="5">
        <f t="shared" si="35"/>
        <v>455.84</v>
      </c>
    </row>
    <row r="68" spans="1:10" ht="15.75" hidden="1" outlineLevel="2" x14ac:dyDescent="0.25">
      <c r="A68" s="1" t="s">
        <v>15</v>
      </c>
      <c r="B68" s="1" t="s">
        <v>25</v>
      </c>
      <c r="C68" s="1" t="s">
        <v>26</v>
      </c>
      <c r="D68" s="3">
        <v>60778</v>
      </c>
      <c r="E68" s="4">
        <v>1566</v>
      </c>
      <c r="F68" s="3">
        <v>0.7</v>
      </c>
      <c r="G68" s="5">
        <f t="shared" si="32"/>
        <v>59212</v>
      </c>
      <c r="H68" s="5">
        <f t="shared" si="33"/>
        <v>41448.399999999994</v>
      </c>
      <c r="I68" s="5">
        <f t="shared" si="34"/>
        <v>783</v>
      </c>
      <c r="J68" s="5">
        <f t="shared" si="35"/>
        <v>40665.399999999994</v>
      </c>
    </row>
    <row r="69" spans="1:10" ht="15.75" hidden="1" outlineLevel="2" x14ac:dyDescent="0.25">
      <c r="A69" s="1" t="s">
        <v>15</v>
      </c>
      <c r="B69" s="1" t="s">
        <v>25</v>
      </c>
      <c r="C69" s="1" t="s">
        <v>27</v>
      </c>
      <c r="D69" s="3">
        <v>82638</v>
      </c>
      <c r="E69" s="4">
        <v>1617</v>
      </c>
      <c r="F69" s="3">
        <v>0.59</v>
      </c>
      <c r="G69" s="5">
        <f t="shared" si="32"/>
        <v>81021</v>
      </c>
      <c r="H69" s="5">
        <f t="shared" si="33"/>
        <v>47802.39</v>
      </c>
      <c r="I69" s="5">
        <f t="shared" si="34"/>
        <v>808.5</v>
      </c>
      <c r="J69" s="5">
        <f t="shared" si="35"/>
        <v>46993.89</v>
      </c>
    </row>
    <row r="70" spans="1:10" ht="15.75" hidden="1" outlineLevel="2" x14ac:dyDescent="0.25">
      <c r="A70" s="1" t="s">
        <v>15</v>
      </c>
      <c r="B70" s="1" t="s">
        <v>28</v>
      </c>
      <c r="C70" s="1" t="s">
        <v>29</v>
      </c>
      <c r="D70" s="3">
        <v>37779</v>
      </c>
      <c r="E70" s="4">
        <v>614</v>
      </c>
      <c r="F70" s="3">
        <v>0.65</v>
      </c>
      <c r="G70" s="5">
        <f t="shared" si="32"/>
        <v>37165</v>
      </c>
      <c r="H70" s="5">
        <f t="shared" si="33"/>
        <v>24157.25</v>
      </c>
      <c r="I70" s="5">
        <f t="shared" si="34"/>
        <v>307</v>
      </c>
      <c r="J70" s="5">
        <f t="shared" si="35"/>
        <v>23850.25</v>
      </c>
    </row>
    <row r="71" spans="1:10" ht="15.75" hidden="1" outlineLevel="2" x14ac:dyDescent="0.25">
      <c r="A71" s="1" t="s">
        <v>15</v>
      </c>
      <c r="B71" s="1" t="s">
        <v>30</v>
      </c>
      <c r="C71" s="1" t="s">
        <v>29</v>
      </c>
      <c r="D71" s="3">
        <v>22671</v>
      </c>
      <c r="E71" s="4">
        <v>492</v>
      </c>
      <c r="F71" s="3">
        <v>0.46</v>
      </c>
      <c r="G71" s="5">
        <f t="shared" si="32"/>
        <v>22179</v>
      </c>
      <c r="H71" s="5">
        <f t="shared" si="33"/>
        <v>10202.34</v>
      </c>
      <c r="I71" s="5">
        <f t="shared" si="34"/>
        <v>246</v>
      </c>
      <c r="J71" s="5">
        <f t="shared" si="35"/>
        <v>9956.34</v>
      </c>
    </row>
    <row r="72" spans="1:10" ht="15.75" hidden="1" outlineLevel="2" x14ac:dyDescent="0.25">
      <c r="A72" s="1" t="s">
        <v>15</v>
      </c>
      <c r="B72" s="1" t="s">
        <v>31</v>
      </c>
      <c r="C72" s="1" t="s">
        <v>31</v>
      </c>
      <c r="D72" s="3">
        <v>33134</v>
      </c>
      <c r="E72" s="4">
        <v>768</v>
      </c>
      <c r="F72" s="3">
        <v>0.25</v>
      </c>
      <c r="G72" s="5">
        <f t="shared" si="32"/>
        <v>32366</v>
      </c>
      <c r="H72" s="5">
        <f t="shared" si="33"/>
        <v>8091.5</v>
      </c>
      <c r="I72" s="5">
        <f t="shared" si="34"/>
        <v>384</v>
      </c>
      <c r="J72" s="5">
        <f t="shared" si="35"/>
        <v>7707.5</v>
      </c>
    </row>
    <row r="73" spans="1:10" ht="15.75" outlineLevel="1" collapsed="1" x14ac:dyDescent="0.25">
      <c r="A73" s="6" t="s">
        <v>50</v>
      </c>
      <c r="B73" s="1"/>
      <c r="C73" s="1"/>
      <c r="D73" s="3">
        <f>SUBTOTAL(9,D66:D72)</f>
        <v>264101</v>
      </c>
      <c r="E73" s="4">
        <f>SUBTOTAL(9,E66:E72)</f>
        <v>5661</v>
      </c>
      <c r="F73" s="3"/>
      <c r="G73" s="5"/>
      <c r="H73" s="5"/>
      <c r="I73" s="5"/>
      <c r="J73" s="5">
        <f>SUBTOTAL(9,J66:J72)</f>
        <v>146000.38999999998</v>
      </c>
    </row>
    <row r="74" spans="1:10" ht="15.75" hidden="1" outlineLevel="2" x14ac:dyDescent="0.25">
      <c r="A74" s="1" t="s">
        <v>10</v>
      </c>
      <c r="B74" s="1" t="s">
        <v>7</v>
      </c>
      <c r="C74" s="1" t="s">
        <v>8</v>
      </c>
      <c r="D74" s="3">
        <v>45133</v>
      </c>
      <c r="E74" s="4">
        <v>1790</v>
      </c>
      <c r="F74" s="3">
        <v>0.39</v>
      </c>
      <c r="G74" s="5">
        <f t="shared" ref="G74:G80" si="36">D74-E74</f>
        <v>43343</v>
      </c>
      <c r="H74" s="5">
        <f t="shared" ref="H74:H80" si="37">G74*F74</f>
        <v>16903.77</v>
      </c>
      <c r="I74" s="5">
        <f t="shared" ref="I74:I80" si="38">0.5*E74</f>
        <v>895</v>
      </c>
      <c r="J74" s="5">
        <f t="shared" ref="J74:J80" si="39">H74-I74</f>
        <v>16008.77</v>
      </c>
    </row>
    <row r="75" spans="1:10" ht="15.75" hidden="1" outlineLevel="2" x14ac:dyDescent="0.25">
      <c r="A75" s="1" t="s">
        <v>10</v>
      </c>
      <c r="B75" s="1" t="s">
        <v>7</v>
      </c>
      <c r="C75" s="1" t="s">
        <v>24</v>
      </c>
      <c r="D75" s="3">
        <v>32556</v>
      </c>
      <c r="E75" s="4">
        <v>864</v>
      </c>
      <c r="F75" s="3">
        <v>0.74</v>
      </c>
      <c r="G75" s="5">
        <f t="shared" si="36"/>
        <v>31692</v>
      </c>
      <c r="H75" s="5">
        <f t="shared" si="37"/>
        <v>23452.079999999998</v>
      </c>
      <c r="I75" s="5">
        <f t="shared" si="38"/>
        <v>432</v>
      </c>
      <c r="J75" s="5">
        <f t="shared" si="39"/>
        <v>23020.079999999998</v>
      </c>
    </row>
    <row r="76" spans="1:10" ht="15.75" hidden="1" outlineLevel="2" x14ac:dyDescent="0.25">
      <c r="A76" s="1" t="s">
        <v>10</v>
      </c>
      <c r="B76" s="1" t="s">
        <v>25</v>
      </c>
      <c r="C76" s="1" t="s">
        <v>26</v>
      </c>
      <c r="D76" s="3">
        <v>46951</v>
      </c>
      <c r="E76" s="4">
        <v>621</v>
      </c>
      <c r="F76" s="3">
        <v>0.46</v>
      </c>
      <c r="G76" s="5">
        <f t="shared" si="36"/>
        <v>46330</v>
      </c>
      <c r="H76" s="5">
        <f t="shared" si="37"/>
        <v>21311.8</v>
      </c>
      <c r="I76" s="5">
        <f t="shared" si="38"/>
        <v>310.5</v>
      </c>
      <c r="J76" s="5">
        <f t="shared" si="39"/>
        <v>21001.3</v>
      </c>
    </row>
    <row r="77" spans="1:10" ht="15.75" hidden="1" outlineLevel="2" x14ac:dyDescent="0.25">
      <c r="A77" s="1" t="s">
        <v>10</v>
      </c>
      <c r="B77" s="1" t="s">
        <v>25</v>
      </c>
      <c r="C77" s="1" t="s">
        <v>27</v>
      </c>
      <c r="D77" s="3">
        <v>25316</v>
      </c>
      <c r="E77" s="4">
        <v>697</v>
      </c>
      <c r="F77" s="3">
        <v>0.75</v>
      </c>
      <c r="G77" s="5">
        <f t="shared" si="36"/>
        <v>24619</v>
      </c>
      <c r="H77" s="5">
        <f t="shared" si="37"/>
        <v>18464.25</v>
      </c>
      <c r="I77" s="5">
        <f t="shared" si="38"/>
        <v>348.5</v>
      </c>
      <c r="J77" s="5">
        <f t="shared" si="39"/>
        <v>18115.75</v>
      </c>
    </row>
    <row r="78" spans="1:10" ht="15.75" hidden="1" outlineLevel="2" x14ac:dyDescent="0.25">
      <c r="A78" s="1" t="s">
        <v>10</v>
      </c>
      <c r="B78" s="1" t="s">
        <v>28</v>
      </c>
      <c r="C78" s="1" t="s">
        <v>29</v>
      </c>
      <c r="D78" s="3">
        <v>14728</v>
      </c>
      <c r="E78" s="4">
        <v>505</v>
      </c>
      <c r="F78" s="3">
        <v>0.56000000000000005</v>
      </c>
      <c r="G78" s="5">
        <f t="shared" si="36"/>
        <v>14223</v>
      </c>
      <c r="H78" s="5">
        <f t="shared" si="37"/>
        <v>7964.880000000001</v>
      </c>
      <c r="I78" s="5">
        <f t="shared" si="38"/>
        <v>252.5</v>
      </c>
      <c r="J78" s="5">
        <f t="shared" si="39"/>
        <v>7712.380000000001</v>
      </c>
    </row>
    <row r="79" spans="1:10" ht="15.75" hidden="1" outlineLevel="2" x14ac:dyDescent="0.25">
      <c r="A79" s="1" t="s">
        <v>10</v>
      </c>
      <c r="B79" s="1" t="s">
        <v>30</v>
      </c>
      <c r="C79" s="1" t="s">
        <v>29</v>
      </c>
      <c r="D79" s="3">
        <v>26014</v>
      </c>
      <c r="E79" s="4">
        <v>561</v>
      </c>
      <c r="F79" s="3">
        <v>0.67</v>
      </c>
      <c r="G79" s="5">
        <f t="shared" si="36"/>
        <v>25453</v>
      </c>
      <c r="H79" s="5">
        <f t="shared" si="37"/>
        <v>17053.510000000002</v>
      </c>
      <c r="I79" s="5">
        <f t="shared" si="38"/>
        <v>280.5</v>
      </c>
      <c r="J79" s="5">
        <f t="shared" si="39"/>
        <v>16773.010000000002</v>
      </c>
    </row>
    <row r="80" spans="1:10" ht="15.75" hidden="1" outlineLevel="2" x14ac:dyDescent="0.25">
      <c r="A80" s="1" t="s">
        <v>10</v>
      </c>
      <c r="B80" s="1" t="s">
        <v>31</v>
      </c>
      <c r="C80" s="1" t="s">
        <v>31</v>
      </c>
      <c r="D80" s="3">
        <v>48611</v>
      </c>
      <c r="E80" s="4">
        <v>505</v>
      </c>
      <c r="F80" s="3">
        <v>0.36</v>
      </c>
      <c r="G80" s="5">
        <f t="shared" si="36"/>
        <v>48106</v>
      </c>
      <c r="H80" s="5">
        <f t="shared" si="37"/>
        <v>17318.16</v>
      </c>
      <c r="I80" s="5">
        <f t="shared" si="38"/>
        <v>252.5</v>
      </c>
      <c r="J80" s="5">
        <f t="shared" si="39"/>
        <v>17065.66</v>
      </c>
    </row>
    <row r="81" spans="1:10" ht="15.75" outlineLevel="1" collapsed="1" x14ac:dyDescent="0.25">
      <c r="A81" s="6" t="s">
        <v>44</v>
      </c>
      <c r="B81" s="1"/>
      <c r="C81" s="1"/>
      <c r="D81" s="3">
        <f>SUBTOTAL(9,D74:D80)</f>
        <v>239309</v>
      </c>
      <c r="E81" s="4">
        <f>SUBTOTAL(9,E74:E80)</f>
        <v>5543</v>
      </c>
      <c r="F81" s="3"/>
      <c r="G81" s="5"/>
      <c r="H81" s="5"/>
      <c r="I81" s="5"/>
      <c r="J81" s="5">
        <f>SUBTOTAL(9,J74:J80)</f>
        <v>119696.95000000001</v>
      </c>
    </row>
    <row r="82" spans="1:10" ht="15.75" hidden="1" outlineLevel="2" x14ac:dyDescent="0.25">
      <c r="A82" s="1" t="s">
        <v>6</v>
      </c>
      <c r="B82" s="1" t="s">
        <v>7</v>
      </c>
      <c r="C82" s="1" t="s">
        <v>8</v>
      </c>
      <c r="D82" s="3">
        <v>43105</v>
      </c>
      <c r="E82" s="4">
        <v>1052</v>
      </c>
      <c r="F82" s="3">
        <v>0.83</v>
      </c>
      <c r="G82" s="5">
        <f t="shared" ref="G82:G88" si="40">D82-E82</f>
        <v>42053</v>
      </c>
      <c r="H82" s="5">
        <f t="shared" ref="H82:H88" si="41">G82*F82</f>
        <v>34903.99</v>
      </c>
      <c r="I82" s="5">
        <f t="shared" ref="I82:I88" si="42">0.5*E82</f>
        <v>526</v>
      </c>
      <c r="J82" s="5">
        <f t="shared" ref="J82:J88" si="43">H82-I82</f>
        <v>34377.99</v>
      </c>
    </row>
    <row r="83" spans="1:10" ht="15.75" hidden="1" outlineLevel="2" x14ac:dyDescent="0.25">
      <c r="A83" s="1" t="s">
        <v>6</v>
      </c>
      <c r="B83" s="1" t="s">
        <v>7</v>
      </c>
      <c r="C83" s="1" t="s">
        <v>24</v>
      </c>
      <c r="D83" s="3">
        <v>13359</v>
      </c>
      <c r="E83" s="4">
        <v>394</v>
      </c>
      <c r="F83" s="3">
        <v>0.76</v>
      </c>
      <c r="G83" s="5">
        <f t="shared" si="40"/>
        <v>12965</v>
      </c>
      <c r="H83" s="5">
        <f t="shared" si="41"/>
        <v>9853.4</v>
      </c>
      <c r="I83" s="5">
        <f t="shared" si="42"/>
        <v>197</v>
      </c>
      <c r="J83" s="5">
        <f t="shared" si="43"/>
        <v>9656.4</v>
      </c>
    </row>
    <row r="84" spans="1:10" ht="15.75" hidden="1" outlineLevel="2" x14ac:dyDescent="0.25">
      <c r="A84" s="1" t="s">
        <v>6</v>
      </c>
      <c r="B84" s="1" t="s">
        <v>25</v>
      </c>
      <c r="C84" s="1" t="s">
        <v>26</v>
      </c>
      <c r="D84" s="3">
        <v>10743</v>
      </c>
      <c r="E84" s="4">
        <v>29</v>
      </c>
      <c r="F84" s="3">
        <v>0.25</v>
      </c>
      <c r="G84" s="5">
        <f t="shared" si="40"/>
        <v>10714</v>
      </c>
      <c r="H84" s="5">
        <f t="shared" si="41"/>
        <v>2678.5</v>
      </c>
      <c r="I84" s="5">
        <f t="shared" si="42"/>
        <v>14.5</v>
      </c>
      <c r="J84" s="5">
        <f t="shared" si="43"/>
        <v>2664</v>
      </c>
    </row>
    <row r="85" spans="1:10" ht="15.75" hidden="1" outlineLevel="2" x14ac:dyDescent="0.25">
      <c r="A85" s="1" t="s">
        <v>6</v>
      </c>
      <c r="B85" s="1" t="s">
        <v>25</v>
      </c>
      <c r="C85" s="1" t="s">
        <v>27</v>
      </c>
      <c r="D85" s="3">
        <v>14940</v>
      </c>
      <c r="E85" s="4">
        <v>71</v>
      </c>
      <c r="F85" s="3">
        <v>0.9</v>
      </c>
      <c r="G85" s="5">
        <f t="shared" si="40"/>
        <v>14869</v>
      </c>
      <c r="H85" s="5">
        <f t="shared" si="41"/>
        <v>13382.1</v>
      </c>
      <c r="I85" s="5">
        <f t="shared" si="42"/>
        <v>35.5</v>
      </c>
      <c r="J85" s="5">
        <f t="shared" si="43"/>
        <v>13346.6</v>
      </c>
    </row>
    <row r="86" spans="1:10" ht="15.75" hidden="1" outlineLevel="2" x14ac:dyDescent="0.25">
      <c r="A86" s="1" t="s">
        <v>6</v>
      </c>
      <c r="B86" s="1" t="s">
        <v>28</v>
      </c>
      <c r="C86" s="1" t="s">
        <v>29</v>
      </c>
      <c r="D86" s="3">
        <v>8810</v>
      </c>
      <c r="E86" s="4">
        <v>202</v>
      </c>
      <c r="F86" s="3">
        <v>0.62</v>
      </c>
      <c r="G86" s="5">
        <f t="shared" si="40"/>
        <v>8608</v>
      </c>
      <c r="H86" s="5">
        <f t="shared" si="41"/>
        <v>5336.96</v>
      </c>
      <c r="I86" s="5">
        <f t="shared" si="42"/>
        <v>101</v>
      </c>
      <c r="J86" s="5">
        <f t="shared" si="43"/>
        <v>5235.96</v>
      </c>
    </row>
    <row r="87" spans="1:10" ht="15.75" hidden="1" outlineLevel="2" x14ac:dyDescent="0.25">
      <c r="A87" s="1" t="s">
        <v>6</v>
      </c>
      <c r="B87" s="1" t="s">
        <v>30</v>
      </c>
      <c r="C87" s="1" t="s">
        <v>29</v>
      </c>
      <c r="D87" s="3">
        <v>18700</v>
      </c>
      <c r="E87" s="4">
        <v>598</v>
      </c>
      <c r="F87" s="3">
        <v>0.64</v>
      </c>
      <c r="G87" s="5">
        <f t="shared" si="40"/>
        <v>18102</v>
      </c>
      <c r="H87" s="5">
        <f t="shared" si="41"/>
        <v>11585.28</v>
      </c>
      <c r="I87" s="5">
        <f t="shared" si="42"/>
        <v>299</v>
      </c>
      <c r="J87" s="5">
        <f t="shared" si="43"/>
        <v>11286.28</v>
      </c>
    </row>
    <row r="88" spans="1:10" ht="15.75" hidden="1" outlineLevel="2" x14ac:dyDescent="0.25">
      <c r="A88" s="1" t="s">
        <v>6</v>
      </c>
      <c r="B88" s="1" t="s">
        <v>31</v>
      </c>
      <c r="C88" s="1" t="s">
        <v>31</v>
      </c>
      <c r="D88" s="3">
        <v>14319</v>
      </c>
      <c r="E88" s="4">
        <v>293</v>
      </c>
      <c r="F88" s="3">
        <v>0.75</v>
      </c>
      <c r="G88" s="5">
        <f t="shared" si="40"/>
        <v>14026</v>
      </c>
      <c r="H88" s="5">
        <f t="shared" si="41"/>
        <v>10519.5</v>
      </c>
      <c r="I88" s="5">
        <f t="shared" si="42"/>
        <v>146.5</v>
      </c>
      <c r="J88" s="5">
        <f t="shared" si="43"/>
        <v>10373</v>
      </c>
    </row>
    <row r="89" spans="1:10" ht="15.75" outlineLevel="1" collapsed="1" x14ac:dyDescent="0.25">
      <c r="A89" s="6" t="s">
        <v>36</v>
      </c>
      <c r="B89" s="1"/>
      <c r="C89" s="1"/>
      <c r="D89" s="3">
        <f>SUBTOTAL(9,D82:D88)</f>
        <v>123976</v>
      </c>
      <c r="E89" s="4">
        <f>SUBTOTAL(9,E82:E88)</f>
        <v>2639</v>
      </c>
      <c r="F89" s="3"/>
      <c r="G89" s="5"/>
      <c r="H89" s="5"/>
      <c r="I89" s="5"/>
      <c r="J89" s="5">
        <f>SUBTOTAL(9,J82:J88)</f>
        <v>86940.23</v>
      </c>
    </row>
    <row r="90" spans="1:10" ht="15.75" hidden="1" outlineLevel="2" x14ac:dyDescent="0.25">
      <c r="A90" s="1" t="s">
        <v>9</v>
      </c>
      <c r="B90" s="1" t="s">
        <v>7</v>
      </c>
      <c r="C90" s="1" t="s">
        <v>8</v>
      </c>
      <c r="D90" s="3">
        <v>38920</v>
      </c>
      <c r="E90" s="4">
        <v>899</v>
      </c>
      <c r="F90" s="3">
        <v>0.35</v>
      </c>
      <c r="G90" s="5">
        <f t="shared" ref="G90:G96" si="44">D90-E90</f>
        <v>38021</v>
      </c>
      <c r="H90" s="5">
        <f t="shared" ref="H90:H96" si="45">G90*F90</f>
        <v>13307.349999999999</v>
      </c>
      <c r="I90" s="5">
        <f t="shared" ref="I90:I96" si="46">0.5*E90</f>
        <v>449.5</v>
      </c>
      <c r="J90" s="5">
        <f t="shared" ref="J90:J96" si="47">H90-I90</f>
        <v>12857.849999999999</v>
      </c>
    </row>
    <row r="91" spans="1:10" ht="15.75" hidden="1" outlineLevel="2" x14ac:dyDescent="0.25">
      <c r="A91" s="1" t="s">
        <v>9</v>
      </c>
      <c r="B91" s="1" t="s">
        <v>7</v>
      </c>
      <c r="C91" s="1" t="s">
        <v>24</v>
      </c>
      <c r="D91" s="3">
        <v>46171</v>
      </c>
      <c r="E91" s="4">
        <v>914</v>
      </c>
      <c r="F91" s="3">
        <v>0.39</v>
      </c>
      <c r="G91" s="5">
        <f t="shared" si="44"/>
        <v>45257</v>
      </c>
      <c r="H91" s="5">
        <f t="shared" si="45"/>
        <v>17650.23</v>
      </c>
      <c r="I91" s="5">
        <f t="shared" si="46"/>
        <v>457</v>
      </c>
      <c r="J91" s="5">
        <f t="shared" si="47"/>
        <v>17193.23</v>
      </c>
    </row>
    <row r="92" spans="1:10" ht="15.75" hidden="1" outlineLevel="2" x14ac:dyDescent="0.25">
      <c r="A92" s="1" t="s">
        <v>9</v>
      </c>
      <c r="B92" s="1" t="s">
        <v>25</v>
      </c>
      <c r="C92" s="1" t="s">
        <v>26</v>
      </c>
      <c r="D92" s="3">
        <v>24305</v>
      </c>
      <c r="E92" s="4">
        <v>584</v>
      </c>
      <c r="F92" s="3">
        <v>0.26</v>
      </c>
      <c r="G92" s="5">
        <f t="shared" si="44"/>
        <v>23721</v>
      </c>
      <c r="H92" s="5">
        <f t="shared" si="45"/>
        <v>6167.46</v>
      </c>
      <c r="I92" s="5">
        <f t="shared" si="46"/>
        <v>292</v>
      </c>
      <c r="J92" s="5">
        <f t="shared" si="47"/>
        <v>5875.46</v>
      </c>
    </row>
    <row r="93" spans="1:10" ht="15.75" hidden="1" outlineLevel="2" x14ac:dyDescent="0.25">
      <c r="A93" s="1" t="s">
        <v>9</v>
      </c>
      <c r="B93" s="1" t="s">
        <v>25</v>
      </c>
      <c r="C93" s="1" t="s">
        <v>27</v>
      </c>
      <c r="D93" s="3">
        <v>46080</v>
      </c>
      <c r="E93" s="4">
        <v>679</v>
      </c>
      <c r="F93" s="3">
        <v>0.86</v>
      </c>
      <c r="G93" s="5">
        <f t="shared" si="44"/>
        <v>45401</v>
      </c>
      <c r="H93" s="5">
        <f t="shared" si="45"/>
        <v>39044.86</v>
      </c>
      <c r="I93" s="5">
        <f t="shared" si="46"/>
        <v>339.5</v>
      </c>
      <c r="J93" s="5">
        <f t="shared" si="47"/>
        <v>38705.360000000001</v>
      </c>
    </row>
    <row r="94" spans="1:10" ht="15.75" hidden="1" outlineLevel="2" x14ac:dyDescent="0.25">
      <c r="A94" s="1" t="s">
        <v>9</v>
      </c>
      <c r="B94" s="1" t="s">
        <v>28</v>
      </c>
      <c r="C94" s="1" t="s">
        <v>29</v>
      </c>
      <c r="D94" s="3">
        <v>9734</v>
      </c>
      <c r="E94" s="4">
        <v>238</v>
      </c>
      <c r="F94" s="3">
        <v>0.32</v>
      </c>
      <c r="G94" s="5">
        <f t="shared" si="44"/>
        <v>9496</v>
      </c>
      <c r="H94" s="5">
        <f t="shared" si="45"/>
        <v>3038.7200000000003</v>
      </c>
      <c r="I94" s="5">
        <f t="shared" si="46"/>
        <v>119</v>
      </c>
      <c r="J94" s="5">
        <f t="shared" si="47"/>
        <v>2919.7200000000003</v>
      </c>
    </row>
    <row r="95" spans="1:10" ht="15.75" hidden="1" outlineLevel="2" x14ac:dyDescent="0.25">
      <c r="A95" s="1" t="s">
        <v>9</v>
      </c>
      <c r="B95" s="1" t="s">
        <v>30</v>
      </c>
      <c r="C95" s="1" t="s">
        <v>29</v>
      </c>
      <c r="D95" s="3">
        <v>509</v>
      </c>
      <c r="E95" s="4">
        <v>5</v>
      </c>
      <c r="F95" s="3">
        <v>0.5</v>
      </c>
      <c r="G95" s="5">
        <f t="shared" si="44"/>
        <v>504</v>
      </c>
      <c r="H95" s="5">
        <f t="shared" si="45"/>
        <v>252</v>
      </c>
      <c r="I95" s="5">
        <f t="shared" si="46"/>
        <v>2.5</v>
      </c>
      <c r="J95" s="5">
        <f t="shared" si="47"/>
        <v>249.5</v>
      </c>
    </row>
    <row r="96" spans="1:10" ht="15.75" hidden="1" outlineLevel="2" x14ac:dyDescent="0.25">
      <c r="A96" s="1" t="s">
        <v>9</v>
      </c>
      <c r="B96" s="1" t="s">
        <v>31</v>
      </c>
      <c r="C96" s="1" t="s">
        <v>31</v>
      </c>
      <c r="D96" s="3">
        <v>22131</v>
      </c>
      <c r="E96" s="4">
        <v>698</v>
      </c>
      <c r="F96" s="3">
        <v>0.36</v>
      </c>
      <c r="G96" s="5">
        <f t="shared" si="44"/>
        <v>21433</v>
      </c>
      <c r="H96" s="5">
        <f t="shared" si="45"/>
        <v>7715.88</v>
      </c>
      <c r="I96" s="5">
        <f t="shared" si="46"/>
        <v>349</v>
      </c>
      <c r="J96" s="5">
        <f t="shared" si="47"/>
        <v>7366.88</v>
      </c>
    </row>
    <row r="97" spans="1:10" ht="15.75" outlineLevel="1" collapsed="1" x14ac:dyDescent="0.25">
      <c r="A97" s="6" t="s">
        <v>43</v>
      </c>
      <c r="B97" s="1"/>
      <c r="C97" s="1"/>
      <c r="D97" s="3">
        <f>SUBTOTAL(9,D90:D96)</f>
        <v>187850</v>
      </c>
      <c r="E97" s="4">
        <f>SUBTOTAL(9,E90:E96)</f>
        <v>4017</v>
      </c>
      <c r="F97" s="3"/>
      <c r="G97" s="5"/>
      <c r="H97" s="5"/>
      <c r="I97" s="5"/>
      <c r="J97" s="5">
        <f>SUBTOTAL(9,J90:J96)</f>
        <v>85168</v>
      </c>
    </row>
    <row r="98" spans="1:10" ht="15.75" hidden="1" outlineLevel="2" x14ac:dyDescent="0.25">
      <c r="A98" s="1" t="s">
        <v>11</v>
      </c>
      <c r="B98" s="1" t="s">
        <v>7</v>
      </c>
      <c r="C98" s="1" t="s">
        <v>8</v>
      </c>
      <c r="D98" s="3">
        <v>15062</v>
      </c>
      <c r="E98" s="4">
        <v>488</v>
      </c>
      <c r="F98" s="3">
        <v>0.52</v>
      </c>
      <c r="G98" s="5">
        <f t="shared" ref="G98:G104" si="48">D98-E98</f>
        <v>14574</v>
      </c>
      <c r="H98" s="5">
        <f t="shared" ref="H98:H104" si="49">G98*F98</f>
        <v>7578.4800000000005</v>
      </c>
      <c r="I98" s="5">
        <f t="shared" ref="I98:I104" si="50">0.5*E98</f>
        <v>244</v>
      </c>
      <c r="J98" s="5">
        <f t="shared" ref="J98:J104" si="51">H98-I98</f>
        <v>7334.4800000000005</v>
      </c>
    </row>
    <row r="99" spans="1:10" ht="15.75" hidden="1" outlineLevel="2" x14ac:dyDescent="0.25">
      <c r="A99" s="1" t="s">
        <v>11</v>
      </c>
      <c r="B99" s="1" t="s">
        <v>7</v>
      </c>
      <c r="C99" s="1" t="s">
        <v>24</v>
      </c>
      <c r="D99" s="3">
        <v>11518</v>
      </c>
      <c r="E99" s="4">
        <v>319</v>
      </c>
      <c r="F99" s="3">
        <v>0.35</v>
      </c>
      <c r="G99" s="5">
        <f t="shared" si="48"/>
        <v>11199</v>
      </c>
      <c r="H99" s="5">
        <f t="shared" si="49"/>
        <v>3919.6499999999996</v>
      </c>
      <c r="I99" s="5">
        <f t="shared" si="50"/>
        <v>159.5</v>
      </c>
      <c r="J99" s="5">
        <f t="shared" si="51"/>
        <v>3760.1499999999996</v>
      </c>
    </row>
    <row r="100" spans="1:10" ht="15.75" hidden="1" outlineLevel="2" x14ac:dyDescent="0.25">
      <c r="A100" s="1" t="s">
        <v>11</v>
      </c>
      <c r="B100" s="1" t="s">
        <v>25</v>
      </c>
      <c r="C100" s="1" t="s">
        <v>26</v>
      </c>
      <c r="D100" s="3">
        <v>19400</v>
      </c>
      <c r="E100" s="4">
        <v>810</v>
      </c>
      <c r="F100" s="3">
        <v>0.99</v>
      </c>
      <c r="G100" s="5">
        <f t="shared" si="48"/>
        <v>18590</v>
      </c>
      <c r="H100" s="5">
        <f t="shared" si="49"/>
        <v>18404.099999999999</v>
      </c>
      <c r="I100" s="5">
        <f t="shared" si="50"/>
        <v>405</v>
      </c>
      <c r="J100" s="5">
        <f t="shared" si="51"/>
        <v>17999.099999999999</v>
      </c>
    </row>
    <row r="101" spans="1:10" ht="15.75" hidden="1" outlineLevel="2" x14ac:dyDescent="0.25">
      <c r="A101" s="1" t="s">
        <v>11</v>
      </c>
      <c r="B101" s="1" t="s">
        <v>25</v>
      </c>
      <c r="C101" s="1" t="s">
        <v>27</v>
      </c>
      <c r="D101" s="3">
        <v>29362</v>
      </c>
      <c r="E101" s="4">
        <v>1322</v>
      </c>
      <c r="F101" s="3">
        <v>0.74</v>
      </c>
      <c r="G101" s="5">
        <f t="shared" si="48"/>
        <v>28040</v>
      </c>
      <c r="H101" s="5">
        <f t="shared" si="49"/>
        <v>20749.599999999999</v>
      </c>
      <c r="I101" s="5">
        <f t="shared" si="50"/>
        <v>661</v>
      </c>
      <c r="J101" s="5">
        <f t="shared" si="51"/>
        <v>20088.599999999999</v>
      </c>
    </row>
    <row r="102" spans="1:10" ht="15.75" hidden="1" outlineLevel="2" x14ac:dyDescent="0.25">
      <c r="A102" s="1" t="s">
        <v>11</v>
      </c>
      <c r="B102" s="1" t="s">
        <v>28</v>
      </c>
      <c r="C102" s="1" t="s">
        <v>29</v>
      </c>
      <c r="D102" s="3">
        <v>1481</v>
      </c>
      <c r="E102" s="4">
        <v>47</v>
      </c>
      <c r="F102" s="3">
        <v>0.35</v>
      </c>
      <c r="G102" s="5">
        <f t="shared" si="48"/>
        <v>1434</v>
      </c>
      <c r="H102" s="5">
        <f t="shared" si="49"/>
        <v>501.9</v>
      </c>
      <c r="I102" s="5">
        <f t="shared" si="50"/>
        <v>23.5</v>
      </c>
      <c r="J102" s="5">
        <f t="shared" si="51"/>
        <v>478.4</v>
      </c>
    </row>
    <row r="103" spans="1:10" ht="15.75" hidden="1" outlineLevel="2" x14ac:dyDescent="0.25">
      <c r="A103" s="1" t="s">
        <v>11</v>
      </c>
      <c r="B103" s="1" t="s">
        <v>30</v>
      </c>
      <c r="C103" s="1" t="s">
        <v>29</v>
      </c>
      <c r="D103" s="3">
        <v>49859</v>
      </c>
      <c r="E103" s="4">
        <v>1093</v>
      </c>
      <c r="F103" s="3">
        <v>0.36</v>
      </c>
      <c r="G103" s="5">
        <f t="shared" si="48"/>
        <v>48766</v>
      </c>
      <c r="H103" s="5">
        <f t="shared" si="49"/>
        <v>17555.759999999998</v>
      </c>
      <c r="I103" s="5">
        <f t="shared" si="50"/>
        <v>546.5</v>
      </c>
      <c r="J103" s="5">
        <f t="shared" si="51"/>
        <v>17009.259999999998</v>
      </c>
    </row>
    <row r="104" spans="1:10" ht="15.75" hidden="1" outlineLevel="2" x14ac:dyDescent="0.25">
      <c r="A104" s="1" t="s">
        <v>11</v>
      </c>
      <c r="B104" s="1" t="s">
        <v>31</v>
      </c>
      <c r="C104" s="1" t="s">
        <v>31</v>
      </c>
      <c r="D104" s="3">
        <v>8750</v>
      </c>
      <c r="E104" s="4">
        <v>41</v>
      </c>
      <c r="F104" s="3">
        <v>0.38</v>
      </c>
      <c r="G104" s="5">
        <f t="shared" si="48"/>
        <v>8709</v>
      </c>
      <c r="H104" s="5">
        <f t="shared" si="49"/>
        <v>3309.42</v>
      </c>
      <c r="I104" s="5">
        <f t="shared" si="50"/>
        <v>20.5</v>
      </c>
      <c r="J104" s="5">
        <f t="shared" si="51"/>
        <v>3288.92</v>
      </c>
    </row>
    <row r="105" spans="1:10" ht="15.75" outlineLevel="1" collapsed="1" x14ac:dyDescent="0.25">
      <c r="A105" s="6" t="s">
        <v>38</v>
      </c>
      <c r="B105" s="1"/>
      <c r="C105" s="1"/>
      <c r="D105" s="3">
        <f>SUBTOTAL(9,D98:D104)</f>
        <v>135432</v>
      </c>
      <c r="E105" s="4">
        <f>SUBTOTAL(9,E98:E104)</f>
        <v>4120</v>
      </c>
      <c r="F105" s="3"/>
      <c r="G105" s="5"/>
      <c r="H105" s="5"/>
      <c r="I105" s="5"/>
      <c r="J105" s="5">
        <f>SUBTOTAL(9,J98:J104)</f>
        <v>69958.91</v>
      </c>
    </row>
    <row r="106" spans="1:10" ht="15.75" hidden="1" outlineLevel="2" x14ac:dyDescent="0.25">
      <c r="A106" s="1" t="s">
        <v>21</v>
      </c>
      <c r="B106" s="1" t="s">
        <v>7</v>
      </c>
      <c r="C106" s="1" t="s">
        <v>8</v>
      </c>
      <c r="D106" s="3">
        <v>18041</v>
      </c>
      <c r="E106" s="4">
        <v>884</v>
      </c>
      <c r="F106" s="3">
        <v>0.24</v>
      </c>
      <c r="G106" s="5">
        <f t="shared" ref="G106:G112" si="52">D106-E106</f>
        <v>17157</v>
      </c>
      <c r="H106" s="5">
        <f t="shared" ref="H106:H112" si="53">G106*F106</f>
        <v>4117.68</v>
      </c>
      <c r="I106" s="5">
        <f t="shared" ref="I106:I112" si="54">0.5*E106</f>
        <v>442</v>
      </c>
      <c r="J106" s="5">
        <f t="shared" ref="J106:J112" si="55">H106-I106</f>
        <v>3675.6800000000003</v>
      </c>
    </row>
    <row r="107" spans="1:10" ht="15.75" hidden="1" outlineLevel="2" x14ac:dyDescent="0.25">
      <c r="A107" s="1" t="s">
        <v>21</v>
      </c>
      <c r="B107" s="1" t="s">
        <v>7</v>
      </c>
      <c r="C107" s="1" t="s">
        <v>24</v>
      </c>
      <c r="D107" s="3">
        <v>16660</v>
      </c>
      <c r="E107" s="4">
        <v>498</v>
      </c>
      <c r="F107" s="3">
        <v>0.28000000000000003</v>
      </c>
      <c r="G107" s="5">
        <f t="shared" si="52"/>
        <v>16162</v>
      </c>
      <c r="H107" s="5">
        <f t="shared" si="53"/>
        <v>4525.3600000000006</v>
      </c>
      <c r="I107" s="5">
        <f t="shared" si="54"/>
        <v>249</v>
      </c>
      <c r="J107" s="5">
        <f t="shared" si="55"/>
        <v>4276.3600000000006</v>
      </c>
    </row>
    <row r="108" spans="1:10" ht="15.75" hidden="1" outlineLevel="2" x14ac:dyDescent="0.25">
      <c r="A108" s="1" t="s">
        <v>21</v>
      </c>
      <c r="B108" s="1" t="s">
        <v>25</v>
      </c>
      <c r="C108" s="1" t="s">
        <v>26</v>
      </c>
      <c r="D108" s="3">
        <v>13687</v>
      </c>
      <c r="E108" s="4">
        <v>269</v>
      </c>
      <c r="F108" s="3">
        <v>0.5</v>
      </c>
      <c r="G108" s="5">
        <f t="shared" si="52"/>
        <v>13418</v>
      </c>
      <c r="H108" s="5">
        <f t="shared" si="53"/>
        <v>6709</v>
      </c>
      <c r="I108" s="5">
        <f t="shared" si="54"/>
        <v>134.5</v>
      </c>
      <c r="J108" s="5">
        <f t="shared" si="55"/>
        <v>6574.5</v>
      </c>
    </row>
    <row r="109" spans="1:10" ht="15.75" hidden="1" outlineLevel="2" x14ac:dyDescent="0.25">
      <c r="A109" s="1" t="s">
        <v>21</v>
      </c>
      <c r="B109" s="1" t="s">
        <v>25</v>
      </c>
      <c r="C109" s="1" t="s">
        <v>27</v>
      </c>
      <c r="D109" s="3">
        <v>14032</v>
      </c>
      <c r="E109" s="4">
        <v>572</v>
      </c>
      <c r="F109" s="3">
        <v>0.26</v>
      </c>
      <c r="G109" s="5">
        <f t="shared" si="52"/>
        <v>13460</v>
      </c>
      <c r="H109" s="5">
        <f t="shared" si="53"/>
        <v>3499.6</v>
      </c>
      <c r="I109" s="5">
        <f t="shared" si="54"/>
        <v>286</v>
      </c>
      <c r="J109" s="5">
        <f t="shared" si="55"/>
        <v>3213.6</v>
      </c>
    </row>
    <row r="110" spans="1:10" ht="15.75" hidden="1" outlineLevel="2" x14ac:dyDescent="0.25">
      <c r="A110" s="1" t="s">
        <v>21</v>
      </c>
      <c r="B110" s="1" t="s">
        <v>28</v>
      </c>
      <c r="C110" s="1" t="s">
        <v>29</v>
      </c>
      <c r="D110" s="3">
        <v>4393</v>
      </c>
      <c r="E110" s="4">
        <v>51</v>
      </c>
      <c r="F110" s="3">
        <v>0.41</v>
      </c>
      <c r="G110" s="5">
        <f t="shared" si="52"/>
        <v>4342</v>
      </c>
      <c r="H110" s="5">
        <f t="shared" si="53"/>
        <v>1780.2199999999998</v>
      </c>
      <c r="I110" s="5">
        <f t="shared" si="54"/>
        <v>25.5</v>
      </c>
      <c r="J110" s="5">
        <f t="shared" si="55"/>
        <v>1754.7199999999998</v>
      </c>
    </row>
    <row r="111" spans="1:10" ht="15.75" hidden="1" outlineLevel="2" x14ac:dyDescent="0.25">
      <c r="A111" s="1" t="s">
        <v>21</v>
      </c>
      <c r="B111" s="1" t="s">
        <v>30</v>
      </c>
      <c r="C111" s="1" t="s">
        <v>29</v>
      </c>
      <c r="D111" s="3">
        <v>16256</v>
      </c>
      <c r="E111" s="4">
        <v>260</v>
      </c>
      <c r="F111" s="3">
        <v>0.19</v>
      </c>
      <c r="G111" s="5">
        <f t="shared" si="52"/>
        <v>15996</v>
      </c>
      <c r="H111" s="5">
        <f t="shared" si="53"/>
        <v>3039.2400000000002</v>
      </c>
      <c r="I111" s="5">
        <f t="shared" si="54"/>
        <v>130</v>
      </c>
      <c r="J111" s="5">
        <f t="shared" si="55"/>
        <v>2909.2400000000002</v>
      </c>
    </row>
    <row r="112" spans="1:10" ht="15.75" hidden="1" outlineLevel="2" x14ac:dyDescent="0.25">
      <c r="A112" s="1" t="s">
        <v>21</v>
      </c>
      <c r="B112" s="1" t="s">
        <v>31</v>
      </c>
      <c r="C112" s="1" t="s">
        <v>31</v>
      </c>
      <c r="D112" s="3">
        <v>6968</v>
      </c>
      <c r="E112" s="4">
        <v>156</v>
      </c>
      <c r="F112" s="3">
        <v>0.13</v>
      </c>
      <c r="G112" s="5">
        <f t="shared" si="52"/>
        <v>6812</v>
      </c>
      <c r="H112" s="5">
        <f t="shared" si="53"/>
        <v>885.56000000000006</v>
      </c>
      <c r="I112" s="5">
        <f t="shared" si="54"/>
        <v>78</v>
      </c>
      <c r="J112" s="5">
        <f t="shared" si="55"/>
        <v>807.56000000000006</v>
      </c>
    </row>
    <row r="113" spans="1:10" ht="15.75" outlineLevel="1" collapsed="1" x14ac:dyDescent="0.25">
      <c r="A113" s="6" t="s">
        <v>46</v>
      </c>
      <c r="B113" s="1"/>
      <c r="C113" s="1"/>
      <c r="D113" s="3">
        <f>SUBTOTAL(9,D106:D112)</f>
        <v>90037</v>
      </c>
      <c r="E113" s="4">
        <f>SUBTOTAL(9,E106:E112)</f>
        <v>2690</v>
      </c>
      <c r="F113" s="3"/>
      <c r="G113" s="5"/>
      <c r="H113" s="5"/>
      <c r="I113" s="5"/>
      <c r="J113" s="5">
        <f>SUBTOTAL(9,J106:J112)</f>
        <v>23211.660000000003</v>
      </c>
    </row>
    <row r="114" spans="1:10" ht="15.75" hidden="1" outlineLevel="2" x14ac:dyDescent="0.25">
      <c r="A114" s="1" t="s">
        <v>23</v>
      </c>
      <c r="B114" s="1" t="s">
        <v>7</v>
      </c>
      <c r="C114" s="1" t="s">
        <v>8</v>
      </c>
      <c r="D114" s="3">
        <v>1441</v>
      </c>
      <c r="E114" s="4">
        <v>30</v>
      </c>
      <c r="F114" s="3">
        <v>0.18</v>
      </c>
      <c r="G114" s="5">
        <f t="shared" ref="G114:G120" si="56">D114-E114</f>
        <v>1411</v>
      </c>
      <c r="H114" s="5">
        <f t="shared" ref="H114:H120" si="57">G114*F114</f>
        <v>253.98</v>
      </c>
      <c r="I114" s="5">
        <f t="shared" ref="I114:I120" si="58">0.5*E114</f>
        <v>15</v>
      </c>
      <c r="J114" s="5">
        <f t="shared" ref="J114:J120" si="59">H114-I114</f>
        <v>238.98</v>
      </c>
    </row>
    <row r="115" spans="1:10" ht="15.75" hidden="1" outlineLevel="2" x14ac:dyDescent="0.25">
      <c r="A115" s="1" t="s">
        <v>23</v>
      </c>
      <c r="B115" s="1" t="s">
        <v>7</v>
      </c>
      <c r="C115" s="1" t="s">
        <v>24</v>
      </c>
      <c r="D115" s="3">
        <v>7994</v>
      </c>
      <c r="E115" s="4">
        <v>73</v>
      </c>
      <c r="F115" s="3">
        <v>0.32</v>
      </c>
      <c r="G115" s="5">
        <f t="shared" si="56"/>
        <v>7921</v>
      </c>
      <c r="H115" s="5">
        <f t="shared" si="57"/>
        <v>2534.7200000000003</v>
      </c>
      <c r="I115" s="5">
        <f t="shared" si="58"/>
        <v>36.5</v>
      </c>
      <c r="J115" s="5">
        <f t="shared" si="59"/>
        <v>2498.2200000000003</v>
      </c>
    </row>
    <row r="116" spans="1:10" ht="15.75" hidden="1" outlineLevel="2" x14ac:dyDescent="0.25">
      <c r="A116" s="1" t="s">
        <v>23</v>
      </c>
      <c r="B116" s="1" t="s">
        <v>25</v>
      </c>
      <c r="C116" s="1" t="s">
        <v>26</v>
      </c>
      <c r="D116" s="3">
        <v>15967</v>
      </c>
      <c r="E116" s="4">
        <v>262</v>
      </c>
      <c r="F116" s="3">
        <v>0.26</v>
      </c>
      <c r="G116" s="5">
        <f t="shared" si="56"/>
        <v>15705</v>
      </c>
      <c r="H116" s="5">
        <f t="shared" si="57"/>
        <v>4083.3</v>
      </c>
      <c r="I116" s="5">
        <f t="shared" si="58"/>
        <v>131</v>
      </c>
      <c r="J116" s="5">
        <f t="shared" si="59"/>
        <v>3952.3</v>
      </c>
    </row>
    <row r="117" spans="1:10" ht="15.75" hidden="1" outlineLevel="2" x14ac:dyDescent="0.25">
      <c r="A117" s="1" t="s">
        <v>23</v>
      </c>
      <c r="B117" s="1" t="s">
        <v>25</v>
      </c>
      <c r="C117" s="1" t="s">
        <v>27</v>
      </c>
      <c r="D117" s="3">
        <v>15026</v>
      </c>
      <c r="E117" s="4">
        <v>222</v>
      </c>
      <c r="F117" s="3">
        <v>0.54</v>
      </c>
      <c r="G117" s="5">
        <f t="shared" si="56"/>
        <v>14804</v>
      </c>
      <c r="H117" s="5">
        <f t="shared" si="57"/>
        <v>7994.1600000000008</v>
      </c>
      <c r="I117" s="5">
        <f t="shared" si="58"/>
        <v>111</v>
      </c>
      <c r="J117" s="5">
        <f t="shared" si="59"/>
        <v>7883.1600000000008</v>
      </c>
    </row>
    <row r="118" spans="1:10" ht="15.75" hidden="1" outlineLevel="2" x14ac:dyDescent="0.25">
      <c r="A118" s="1" t="s">
        <v>23</v>
      </c>
      <c r="B118" s="1" t="s">
        <v>28</v>
      </c>
      <c r="C118" s="1" t="s">
        <v>29</v>
      </c>
      <c r="D118" s="3">
        <v>6926</v>
      </c>
      <c r="E118" s="4">
        <v>193</v>
      </c>
      <c r="F118" s="3">
        <v>0.19</v>
      </c>
      <c r="G118" s="5">
        <f t="shared" si="56"/>
        <v>6733</v>
      </c>
      <c r="H118" s="5">
        <f t="shared" si="57"/>
        <v>1279.27</v>
      </c>
      <c r="I118" s="5">
        <f t="shared" si="58"/>
        <v>96.5</v>
      </c>
      <c r="J118" s="5">
        <f t="shared" si="59"/>
        <v>1182.77</v>
      </c>
    </row>
    <row r="119" spans="1:10" ht="15.75" hidden="1" outlineLevel="2" x14ac:dyDescent="0.25">
      <c r="A119" s="1" t="s">
        <v>23</v>
      </c>
      <c r="B119" s="1" t="s">
        <v>30</v>
      </c>
      <c r="C119" s="1" t="s">
        <v>29</v>
      </c>
      <c r="D119" s="3">
        <v>15287</v>
      </c>
      <c r="E119" s="4">
        <v>261</v>
      </c>
      <c r="F119" s="3">
        <v>7.0000000000000007E-2</v>
      </c>
      <c r="G119" s="5">
        <f t="shared" si="56"/>
        <v>15026</v>
      </c>
      <c r="H119" s="5">
        <f t="shared" si="57"/>
        <v>1051.8200000000002</v>
      </c>
      <c r="I119" s="5">
        <f t="shared" si="58"/>
        <v>130.5</v>
      </c>
      <c r="J119" s="5">
        <f t="shared" si="59"/>
        <v>921.32000000000016</v>
      </c>
    </row>
    <row r="120" spans="1:10" ht="15.75" hidden="1" outlineLevel="2" x14ac:dyDescent="0.25">
      <c r="A120" s="1" t="s">
        <v>23</v>
      </c>
      <c r="B120" s="1" t="s">
        <v>31</v>
      </c>
      <c r="C120" s="1" t="s">
        <v>31</v>
      </c>
      <c r="D120" s="3">
        <v>14013</v>
      </c>
      <c r="E120" s="4">
        <v>209</v>
      </c>
      <c r="F120" s="3">
        <v>0.12</v>
      </c>
      <c r="G120" s="5">
        <f t="shared" si="56"/>
        <v>13804</v>
      </c>
      <c r="H120" s="5">
        <f t="shared" si="57"/>
        <v>1656.48</v>
      </c>
      <c r="I120" s="5">
        <f t="shared" si="58"/>
        <v>104.5</v>
      </c>
      <c r="J120" s="5">
        <f t="shared" si="59"/>
        <v>1551.98</v>
      </c>
    </row>
    <row r="121" spans="1:10" ht="15.75" outlineLevel="1" collapsed="1" x14ac:dyDescent="0.25">
      <c r="A121" s="6" t="s">
        <v>37</v>
      </c>
      <c r="B121" s="1"/>
      <c r="C121" s="1"/>
      <c r="D121" s="3">
        <f>SUBTOTAL(9,D114:D120)</f>
        <v>76654</v>
      </c>
      <c r="E121" s="4">
        <f>SUBTOTAL(9,E114:E120)</f>
        <v>1250</v>
      </c>
      <c r="F121" s="3"/>
      <c r="G121" s="5"/>
      <c r="H121" s="5"/>
      <c r="I121" s="5"/>
      <c r="J121" s="5">
        <f>SUBTOTAL(9,J114:J120)</f>
        <v>18228.73</v>
      </c>
    </row>
    <row r="122" spans="1:10" ht="15.75" hidden="1" outlineLevel="2" x14ac:dyDescent="0.25">
      <c r="A122" s="1" t="s">
        <v>22</v>
      </c>
      <c r="B122" s="1" t="s">
        <v>7</v>
      </c>
      <c r="C122" s="1" t="s">
        <v>8</v>
      </c>
      <c r="D122" s="3">
        <v>6884</v>
      </c>
      <c r="E122" s="4">
        <v>104</v>
      </c>
      <c r="F122" s="3">
        <v>0.47</v>
      </c>
      <c r="G122" s="5">
        <f t="shared" ref="G122:G128" si="60">D122-E122</f>
        <v>6780</v>
      </c>
      <c r="H122" s="5">
        <f t="shared" ref="H122:H128" si="61">G122*F122</f>
        <v>3186.6</v>
      </c>
      <c r="I122" s="5">
        <f t="shared" ref="I122:I128" si="62">0.5*E122</f>
        <v>52</v>
      </c>
      <c r="J122" s="5">
        <f t="shared" ref="J122:J128" si="63">H122-I122</f>
        <v>3134.6</v>
      </c>
    </row>
    <row r="123" spans="1:10" ht="15.75" hidden="1" outlineLevel="2" x14ac:dyDescent="0.25">
      <c r="A123" s="1" t="s">
        <v>22</v>
      </c>
      <c r="B123" s="1" t="s">
        <v>7</v>
      </c>
      <c r="C123" s="1" t="s">
        <v>24</v>
      </c>
      <c r="D123" s="3">
        <v>14663</v>
      </c>
      <c r="E123" s="4">
        <v>454</v>
      </c>
      <c r="F123" s="3">
        <v>0.15</v>
      </c>
      <c r="G123" s="5">
        <f t="shared" si="60"/>
        <v>14209</v>
      </c>
      <c r="H123" s="5">
        <f t="shared" si="61"/>
        <v>2131.35</v>
      </c>
      <c r="I123" s="5">
        <f t="shared" si="62"/>
        <v>227</v>
      </c>
      <c r="J123" s="5">
        <f t="shared" si="63"/>
        <v>1904.35</v>
      </c>
    </row>
    <row r="124" spans="1:10" ht="15.75" hidden="1" outlineLevel="2" x14ac:dyDescent="0.25">
      <c r="A124" s="1" t="s">
        <v>22</v>
      </c>
      <c r="B124" s="1" t="s">
        <v>25</v>
      </c>
      <c r="C124" s="1" t="s">
        <v>26</v>
      </c>
      <c r="D124" s="3">
        <v>1611</v>
      </c>
      <c r="E124" s="4">
        <v>56</v>
      </c>
      <c r="F124" s="3">
        <v>0.28999999999999998</v>
      </c>
      <c r="G124" s="5">
        <f t="shared" si="60"/>
        <v>1555</v>
      </c>
      <c r="H124" s="5">
        <f t="shared" si="61"/>
        <v>450.95</v>
      </c>
      <c r="I124" s="5">
        <f t="shared" si="62"/>
        <v>28</v>
      </c>
      <c r="J124" s="5">
        <f t="shared" si="63"/>
        <v>422.95</v>
      </c>
    </row>
    <row r="125" spans="1:10" ht="15.75" hidden="1" outlineLevel="2" x14ac:dyDescent="0.25">
      <c r="A125" s="1" t="s">
        <v>22</v>
      </c>
      <c r="B125" s="1" t="s">
        <v>25</v>
      </c>
      <c r="C125" s="1" t="s">
        <v>27</v>
      </c>
      <c r="D125" s="3">
        <v>16099</v>
      </c>
      <c r="E125" s="4">
        <v>505</v>
      </c>
      <c r="F125" s="3">
        <v>0.19</v>
      </c>
      <c r="G125" s="5">
        <f t="shared" si="60"/>
        <v>15594</v>
      </c>
      <c r="H125" s="5">
        <f t="shared" si="61"/>
        <v>2962.86</v>
      </c>
      <c r="I125" s="5">
        <f t="shared" si="62"/>
        <v>252.5</v>
      </c>
      <c r="J125" s="5">
        <f t="shared" si="63"/>
        <v>2710.36</v>
      </c>
    </row>
    <row r="126" spans="1:10" ht="15.75" hidden="1" outlineLevel="2" x14ac:dyDescent="0.25">
      <c r="A126" s="1" t="s">
        <v>22</v>
      </c>
      <c r="B126" s="1" t="s">
        <v>28</v>
      </c>
      <c r="C126" s="1" t="s">
        <v>29</v>
      </c>
      <c r="D126" s="3">
        <v>6958</v>
      </c>
      <c r="E126" s="4">
        <v>221</v>
      </c>
      <c r="F126" s="3">
        <v>0.16</v>
      </c>
      <c r="G126" s="5">
        <f t="shared" si="60"/>
        <v>6737</v>
      </c>
      <c r="H126" s="5">
        <f t="shared" si="61"/>
        <v>1077.92</v>
      </c>
      <c r="I126" s="5">
        <f t="shared" si="62"/>
        <v>110.5</v>
      </c>
      <c r="J126" s="5">
        <f t="shared" si="63"/>
        <v>967.42000000000007</v>
      </c>
    </row>
    <row r="127" spans="1:10" ht="15.75" hidden="1" outlineLevel="2" x14ac:dyDescent="0.25">
      <c r="A127" s="1" t="s">
        <v>22</v>
      </c>
      <c r="B127" s="1" t="s">
        <v>30</v>
      </c>
      <c r="C127" s="1" t="s">
        <v>29</v>
      </c>
      <c r="D127" s="3">
        <v>1049</v>
      </c>
      <c r="E127" s="4">
        <v>29</v>
      </c>
      <c r="F127" s="3">
        <v>0.28000000000000003</v>
      </c>
      <c r="G127" s="5">
        <f t="shared" si="60"/>
        <v>1020</v>
      </c>
      <c r="H127" s="5">
        <f t="shared" si="61"/>
        <v>285.60000000000002</v>
      </c>
      <c r="I127" s="5">
        <f t="shared" si="62"/>
        <v>14.5</v>
      </c>
      <c r="J127" s="5">
        <f t="shared" si="63"/>
        <v>271.10000000000002</v>
      </c>
    </row>
    <row r="128" spans="1:10" ht="15.75" hidden="1" outlineLevel="2" x14ac:dyDescent="0.25">
      <c r="A128" s="1" t="s">
        <v>22</v>
      </c>
      <c r="B128" s="1" t="s">
        <v>31</v>
      </c>
      <c r="C128" s="1" t="s">
        <v>31</v>
      </c>
      <c r="D128" s="3">
        <v>670</v>
      </c>
      <c r="E128" s="4">
        <v>130</v>
      </c>
      <c r="F128" s="3">
        <v>0.12</v>
      </c>
      <c r="G128" s="5">
        <f t="shared" si="60"/>
        <v>540</v>
      </c>
      <c r="H128" s="5">
        <f t="shared" si="61"/>
        <v>64.8</v>
      </c>
      <c r="I128" s="5">
        <f t="shared" si="62"/>
        <v>65</v>
      </c>
      <c r="J128" s="5">
        <f t="shared" si="63"/>
        <v>-0.20000000000000284</v>
      </c>
    </row>
    <row r="129" spans="1:10" ht="15.75" outlineLevel="1" collapsed="1" x14ac:dyDescent="0.25">
      <c r="A129" s="6" t="s">
        <v>49</v>
      </c>
      <c r="B129" s="1"/>
      <c r="C129" s="1"/>
      <c r="D129" s="3">
        <f>SUBTOTAL(9,D122:D128)</f>
        <v>47934</v>
      </c>
      <c r="E129" s="4">
        <f>SUBTOTAL(9,E122:E128)</f>
        <v>1499</v>
      </c>
      <c r="F129" s="3"/>
      <c r="G129" s="5"/>
      <c r="H129" s="5"/>
      <c r="I129" s="5"/>
      <c r="J129" s="5">
        <f>SUBTOTAL(9,J122:J128)</f>
        <v>9410.58</v>
      </c>
    </row>
    <row r="130" spans="1:10" ht="15.75" x14ac:dyDescent="0.25">
      <c r="A130" s="6" t="s">
        <v>52</v>
      </c>
      <c r="B130" s="1"/>
      <c r="C130" s="1"/>
      <c r="D130" s="3">
        <f>SUBTOTAL(9,D2:D128)</f>
        <v>4713629</v>
      </c>
      <c r="E130" s="4">
        <f>SUBTOTAL(9,E2:E128)</f>
        <v>109526</v>
      </c>
      <c r="F130" s="3"/>
      <c r="G130" s="5"/>
      <c r="H130" s="5"/>
      <c r="I130" s="5"/>
      <c r="J130" s="5">
        <f>SUBTOTAL(9,J2:J128)</f>
        <v>2236188.4400000004</v>
      </c>
    </row>
  </sheetData>
  <sortState ref="A2:J129">
    <sortCondition descending="1" ref="J9"/>
  </sortState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R131" sqref="R131"/>
    </sheetView>
  </sheetViews>
  <sheetFormatPr defaultRowHeight="15" outlineLevelRow="2" outlineLevelCol="1" x14ac:dyDescent="0.25"/>
  <cols>
    <col min="1" max="1" width="28.42578125" bestFit="1" customWidth="1"/>
    <col min="2" max="2" width="14.7109375" bestFit="1" customWidth="1"/>
    <col min="3" max="3" width="19.85546875" hidden="1" customWidth="1" outlineLevel="1"/>
    <col min="4" max="4" width="15.85546875" bestFit="1" customWidth="1" collapsed="1"/>
    <col min="5" max="5" width="7.42578125" bestFit="1" customWidth="1"/>
    <col min="6" max="6" width="20.85546875" hidden="1" customWidth="1" outlineLevel="1"/>
    <col min="7" max="7" width="9.140625" collapsed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35</v>
      </c>
    </row>
    <row r="2" spans="1:7" ht="15.75" hidden="1" outlineLevel="2" x14ac:dyDescent="0.25">
      <c r="A2" s="1" t="s">
        <v>6</v>
      </c>
      <c r="B2" s="1" t="s">
        <v>25</v>
      </c>
      <c r="C2" s="1" t="s">
        <v>26</v>
      </c>
      <c r="D2" s="3">
        <v>10743</v>
      </c>
      <c r="E2" s="4">
        <v>29</v>
      </c>
      <c r="F2" s="3">
        <v>0.25</v>
      </c>
      <c r="G2">
        <f>(D2-E2)*F2-E2*0.5</f>
        <v>2664</v>
      </c>
    </row>
    <row r="3" spans="1:7" ht="15.75" hidden="1" outlineLevel="2" x14ac:dyDescent="0.25">
      <c r="A3" s="1" t="s">
        <v>9</v>
      </c>
      <c r="B3" s="1" t="s">
        <v>25</v>
      </c>
      <c r="C3" s="1" t="s">
        <v>26</v>
      </c>
      <c r="D3" s="3">
        <v>24305</v>
      </c>
      <c r="E3" s="4">
        <v>584</v>
      </c>
      <c r="F3" s="3">
        <v>0.26</v>
      </c>
      <c r="G3">
        <f>(D3-E3)*F3-E3*0.5</f>
        <v>5875.46</v>
      </c>
    </row>
    <row r="4" spans="1:7" ht="15.75" hidden="1" outlineLevel="2" x14ac:dyDescent="0.25">
      <c r="A4" s="1" t="s">
        <v>10</v>
      </c>
      <c r="B4" s="1" t="s">
        <v>25</v>
      </c>
      <c r="C4" s="1" t="s">
        <v>26</v>
      </c>
      <c r="D4" s="3">
        <v>46951</v>
      </c>
      <c r="E4" s="4">
        <v>621</v>
      </c>
      <c r="F4" s="3">
        <v>0.46</v>
      </c>
      <c r="G4">
        <f>(D4-E4)*F4-E4*0.5</f>
        <v>21001.3</v>
      </c>
    </row>
    <row r="5" spans="1:7" ht="15.75" hidden="1" outlineLevel="2" x14ac:dyDescent="0.25">
      <c r="A5" s="1" t="s">
        <v>11</v>
      </c>
      <c r="B5" s="1" t="s">
        <v>25</v>
      </c>
      <c r="C5" s="1" t="s">
        <v>26</v>
      </c>
      <c r="D5" s="3">
        <v>19400</v>
      </c>
      <c r="E5" s="4">
        <v>810</v>
      </c>
      <c r="F5" s="3">
        <v>0.99</v>
      </c>
      <c r="G5">
        <f>(D5-E5)*F5-E5*0.5</f>
        <v>17999.099999999999</v>
      </c>
    </row>
    <row r="6" spans="1:7" ht="15.75" hidden="1" outlineLevel="2" x14ac:dyDescent="0.25">
      <c r="A6" s="1" t="s">
        <v>12</v>
      </c>
      <c r="B6" s="1" t="s">
        <v>25</v>
      </c>
      <c r="C6" s="1" t="s">
        <v>26</v>
      </c>
      <c r="D6" s="3">
        <v>6202</v>
      </c>
      <c r="E6" s="4">
        <v>198</v>
      </c>
      <c r="F6" s="3">
        <v>0.37</v>
      </c>
      <c r="G6">
        <f>(D6-E6)*F6-E6*0.5</f>
        <v>2122.48</v>
      </c>
    </row>
    <row r="7" spans="1:7" ht="15.75" hidden="1" outlineLevel="2" x14ac:dyDescent="0.25">
      <c r="A7" s="1" t="s">
        <v>13</v>
      </c>
      <c r="B7" s="1" t="s">
        <v>25</v>
      </c>
      <c r="C7" s="1" t="s">
        <v>26</v>
      </c>
      <c r="D7" s="3">
        <v>99346</v>
      </c>
      <c r="E7" s="4">
        <v>3822</v>
      </c>
      <c r="F7" s="3">
        <v>0.88</v>
      </c>
      <c r="G7">
        <f>(D7-E7)*F7-E7*0.5</f>
        <v>82150.12</v>
      </c>
    </row>
    <row r="8" spans="1:7" ht="15.75" hidden="1" outlineLevel="2" x14ac:dyDescent="0.25">
      <c r="A8" s="1" t="s">
        <v>14</v>
      </c>
      <c r="B8" s="1" t="s">
        <v>25</v>
      </c>
      <c r="C8" s="1" t="s">
        <v>26</v>
      </c>
      <c r="D8" s="3">
        <v>27459</v>
      </c>
      <c r="E8" s="4">
        <v>544</v>
      </c>
      <c r="F8" s="3">
        <v>0.34</v>
      </c>
      <c r="G8">
        <f>(D8-E8)*F8-E8*0.5</f>
        <v>8879.1</v>
      </c>
    </row>
    <row r="9" spans="1:7" ht="15.75" hidden="1" outlineLevel="2" x14ac:dyDescent="0.25">
      <c r="A9" s="1" t="s">
        <v>15</v>
      </c>
      <c r="B9" s="1" t="s">
        <v>25</v>
      </c>
      <c r="C9" s="1" t="s">
        <v>26</v>
      </c>
      <c r="D9" s="3">
        <v>60778</v>
      </c>
      <c r="E9" s="4">
        <v>1566</v>
      </c>
      <c r="F9" s="3">
        <v>0.7</v>
      </c>
      <c r="G9">
        <f>(D9-E9)*F9-E9*0.5</f>
        <v>40665.399999999994</v>
      </c>
    </row>
    <row r="10" spans="1:7" ht="15.75" hidden="1" outlineLevel="2" x14ac:dyDescent="0.25">
      <c r="A10" s="1" t="s">
        <v>16</v>
      </c>
      <c r="B10" s="1" t="s">
        <v>25</v>
      </c>
      <c r="C10" s="1" t="s">
        <v>26</v>
      </c>
      <c r="D10" s="3">
        <v>48247</v>
      </c>
      <c r="E10" s="4">
        <v>1411</v>
      </c>
      <c r="F10" s="3">
        <v>0.7</v>
      </c>
      <c r="G10">
        <f>(D10-E10)*F10-E10*0.5</f>
        <v>32079.699999999997</v>
      </c>
    </row>
    <row r="11" spans="1:7" ht="15.75" hidden="1" outlineLevel="2" x14ac:dyDescent="0.25">
      <c r="A11" s="1" t="s">
        <v>17</v>
      </c>
      <c r="B11" s="1" t="s">
        <v>25</v>
      </c>
      <c r="C11" s="1" t="s">
        <v>26</v>
      </c>
      <c r="D11" s="3">
        <v>35834</v>
      </c>
      <c r="E11" s="4">
        <v>592</v>
      </c>
      <c r="F11" s="3">
        <v>0.5</v>
      </c>
      <c r="G11">
        <f>(D11-E11)*F11-E11*0.5</f>
        <v>17325</v>
      </c>
    </row>
    <row r="12" spans="1:7" ht="15.75" hidden="1" outlineLevel="2" x14ac:dyDescent="0.25">
      <c r="A12" s="1" t="s">
        <v>18</v>
      </c>
      <c r="B12" s="1" t="s">
        <v>25</v>
      </c>
      <c r="C12" s="1" t="s">
        <v>26</v>
      </c>
      <c r="D12" s="3">
        <v>59313</v>
      </c>
      <c r="E12" s="4">
        <v>728</v>
      </c>
      <c r="F12" s="3">
        <v>0.68</v>
      </c>
      <c r="G12">
        <f>(D12-E12)*F12-E12*0.5</f>
        <v>39473.800000000003</v>
      </c>
    </row>
    <row r="13" spans="1:7" ht="15.75" hidden="1" outlineLevel="2" x14ac:dyDescent="0.25">
      <c r="A13" s="1" t="s">
        <v>19</v>
      </c>
      <c r="B13" s="1" t="s">
        <v>25</v>
      </c>
      <c r="C13" s="1" t="s">
        <v>26</v>
      </c>
      <c r="D13" s="3">
        <v>126430</v>
      </c>
      <c r="E13" s="4">
        <v>2127</v>
      </c>
      <c r="F13" s="3">
        <v>0.93</v>
      </c>
      <c r="G13">
        <f>(D13-E13)*F13-E13*0.5</f>
        <v>114538.29000000001</v>
      </c>
    </row>
    <row r="14" spans="1:7" ht="15.75" hidden="1" outlineLevel="2" x14ac:dyDescent="0.25">
      <c r="A14" s="1" t="s">
        <v>20</v>
      </c>
      <c r="B14" s="1" t="s">
        <v>25</v>
      </c>
      <c r="C14" s="1" t="s">
        <v>26</v>
      </c>
      <c r="D14" s="3">
        <v>87677</v>
      </c>
      <c r="E14" s="4">
        <v>1562</v>
      </c>
      <c r="F14" s="3">
        <v>0.44</v>
      </c>
      <c r="G14">
        <f>(D14-E14)*F14-E14*0.5</f>
        <v>37109.599999999999</v>
      </c>
    </row>
    <row r="15" spans="1:7" ht="15.75" hidden="1" outlineLevel="2" x14ac:dyDescent="0.25">
      <c r="A15" s="1" t="s">
        <v>21</v>
      </c>
      <c r="B15" s="1" t="s">
        <v>25</v>
      </c>
      <c r="C15" s="1" t="s">
        <v>26</v>
      </c>
      <c r="D15" s="3">
        <v>13687</v>
      </c>
      <c r="E15" s="4">
        <v>269</v>
      </c>
      <c r="F15" s="3">
        <v>0.5</v>
      </c>
      <c r="G15">
        <f>(D15-E15)*F15-E15*0.5</f>
        <v>6574.5</v>
      </c>
    </row>
    <row r="16" spans="1:7" ht="15.75" hidden="1" outlineLevel="2" x14ac:dyDescent="0.25">
      <c r="A16" s="1" t="s">
        <v>22</v>
      </c>
      <c r="B16" s="1" t="s">
        <v>25</v>
      </c>
      <c r="C16" s="1" t="s">
        <v>26</v>
      </c>
      <c r="D16" s="3">
        <v>1611</v>
      </c>
      <c r="E16" s="4">
        <v>56</v>
      </c>
      <c r="F16" s="3">
        <v>0.28999999999999998</v>
      </c>
      <c r="G16">
        <f>(D16-E16)*F16-E16*0.5</f>
        <v>422.95</v>
      </c>
    </row>
    <row r="17" spans="1:7" ht="15.75" hidden="1" outlineLevel="2" x14ac:dyDescent="0.25">
      <c r="A17" s="1" t="s">
        <v>23</v>
      </c>
      <c r="B17" s="1" t="s">
        <v>25</v>
      </c>
      <c r="C17" s="1" t="s">
        <v>26</v>
      </c>
      <c r="D17" s="3">
        <v>15967</v>
      </c>
      <c r="E17" s="4">
        <v>262</v>
      </c>
      <c r="F17" s="3">
        <v>0.26</v>
      </c>
      <c r="G17">
        <f>(D17-E17)*F17-E17*0.5</f>
        <v>3952.3</v>
      </c>
    </row>
    <row r="18" spans="1:7" ht="15.75" hidden="1" outlineLevel="2" x14ac:dyDescent="0.25">
      <c r="A18" s="1" t="s">
        <v>6</v>
      </c>
      <c r="B18" s="1" t="s">
        <v>25</v>
      </c>
      <c r="C18" s="1" t="s">
        <v>27</v>
      </c>
      <c r="D18" s="3">
        <v>14940</v>
      </c>
      <c r="E18" s="4">
        <v>71</v>
      </c>
      <c r="F18" s="3">
        <v>0.9</v>
      </c>
      <c r="G18">
        <f>(D18-E18)*F18-E18*0.5</f>
        <v>13346.6</v>
      </c>
    </row>
    <row r="19" spans="1:7" ht="15.75" hidden="1" outlineLevel="2" x14ac:dyDescent="0.25">
      <c r="A19" s="1" t="s">
        <v>9</v>
      </c>
      <c r="B19" s="1" t="s">
        <v>25</v>
      </c>
      <c r="C19" s="1" t="s">
        <v>27</v>
      </c>
      <c r="D19" s="3">
        <v>46080</v>
      </c>
      <c r="E19" s="4">
        <v>679</v>
      </c>
      <c r="F19" s="3">
        <v>0.86</v>
      </c>
      <c r="G19">
        <f>(D19-E19)*F19-E19*0.5</f>
        <v>38705.360000000001</v>
      </c>
    </row>
    <row r="20" spans="1:7" ht="15.75" hidden="1" outlineLevel="2" x14ac:dyDescent="0.25">
      <c r="A20" s="1" t="s">
        <v>10</v>
      </c>
      <c r="B20" s="1" t="s">
        <v>25</v>
      </c>
      <c r="C20" s="1" t="s">
        <v>27</v>
      </c>
      <c r="D20" s="3">
        <v>25316</v>
      </c>
      <c r="E20" s="4">
        <v>697</v>
      </c>
      <c r="F20" s="3">
        <v>0.75</v>
      </c>
      <c r="G20">
        <f>(D20-E20)*F20-E20*0.5</f>
        <v>18115.75</v>
      </c>
    </row>
    <row r="21" spans="1:7" ht="15.75" hidden="1" outlineLevel="2" x14ac:dyDescent="0.25">
      <c r="A21" s="1" t="s">
        <v>11</v>
      </c>
      <c r="B21" s="1" t="s">
        <v>25</v>
      </c>
      <c r="C21" s="1" t="s">
        <v>27</v>
      </c>
      <c r="D21" s="3">
        <v>29362</v>
      </c>
      <c r="E21" s="4">
        <v>1322</v>
      </c>
      <c r="F21" s="3">
        <v>0.74</v>
      </c>
      <c r="G21">
        <f>(D21-E21)*F21-E21*0.5</f>
        <v>20088.599999999999</v>
      </c>
    </row>
    <row r="22" spans="1:7" ht="15.75" hidden="1" outlineLevel="2" x14ac:dyDescent="0.25">
      <c r="A22" s="1" t="s">
        <v>12</v>
      </c>
      <c r="B22" s="1" t="s">
        <v>25</v>
      </c>
      <c r="C22" s="1" t="s">
        <v>27</v>
      </c>
      <c r="D22" s="3">
        <v>96368</v>
      </c>
      <c r="E22" s="4">
        <v>3471</v>
      </c>
      <c r="F22" s="3">
        <v>0.25</v>
      </c>
      <c r="G22">
        <f>(D22-E22)*F22-E22*0.5</f>
        <v>21488.75</v>
      </c>
    </row>
    <row r="23" spans="1:7" ht="15.75" hidden="1" outlineLevel="2" x14ac:dyDescent="0.25">
      <c r="A23" s="1" t="s">
        <v>13</v>
      </c>
      <c r="B23" s="1" t="s">
        <v>25</v>
      </c>
      <c r="C23" s="1" t="s">
        <v>27</v>
      </c>
      <c r="D23" s="3">
        <v>4375</v>
      </c>
      <c r="E23" s="4">
        <v>132</v>
      </c>
      <c r="F23" s="3">
        <v>0.81</v>
      </c>
      <c r="G23">
        <f>(D23-E23)*F23-E23*0.5</f>
        <v>3370.8300000000004</v>
      </c>
    </row>
    <row r="24" spans="1:7" ht="15.75" hidden="1" outlineLevel="2" x14ac:dyDescent="0.25">
      <c r="A24" s="1" t="s">
        <v>14</v>
      </c>
      <c r="B24" s="1" t="s">
        <v>25</v>
      </c>
      <c r="C24" s="1" t="s">
        <v>27</v>
      </c>
      <c r="D24" s="3">
        <v>11982</v>
      </c>
      <c r="E24" s="4">
        <v>379</v>
      </c>
      <c r="F24" s="3">
        <v>0.71</v>
      </c>
      <c r="G24">
        <f>(D24-E24)*F24-E24*0.5</f>
        <v>8048.6299999999992</v>
      </c>
    </row>
    <row r="25" spans="1:7" ht="15.75" hidden="1" outlineLevel="2" x14ac:dyDescent="0.25">
      <c r="A25" s="1" t="s">
        <v>15</v>
      </c>
      <c r="B25" s="1" t="s">
        <v>25</v>
      </c>
      <c r="C25" s="1" t="s">
        <v>27</v>
      </c>
      <c r="D25" s="3">
        <v>82638</v>
      </c>
      <c r="E25" s="4">
        <v>1617</v>
      </c>
      <c r="F25" s="3">
        <v>0.59</v>
      </c>
      <c r="G25">
        <f>(D25-E25)*F25-E25*0.5</f>
        <v>46993.89</v>
      </c>
    </row>
    <row r="26" spans="1:7" ht="15.75" hidden="1" outlineLevel="2" x14ac:dyDescent="0.25">
      <c r="A26" s="1" t="s">
        <v>16</v>
      </c>
      <c r="B26" s="1" t="s">
        <v>25</v>
      </c>
      <c r="C26" s="1" t="s">
        <v>27</v>
      </c>
      <c r="D26" s="3">
        <v>77106</v>
      </c>
      <c r="E26" s="4">
        <v>968</v>
      </c>
      <c r="F26" s="3">
        <v>0.28000000000000003</v>
      </c>
      <c r="G26">
        <f>(D26-E26)*F26-E26*0.5</f>
        <v>20834.640000000003</v>
      </c>
    </row>
    <row r="27" spans="1:7" ht="15.75" hidden="1" outlineLevel="2" x14ac:dyDescent="0.25">
      <c r="A27" s="1" t="s">
        <v>17</v>
      </c>
      <c r="B27" s="1" t="s">
        <v>25</v>
      </c>
      <c r="C27" s="1" t="s">
        <v>27</v>
      </c>
      <c r="D27" s="3">
        <v>40531</v>
      </c>
      <c r="E27" s="4">
        <v>606</v>
      </c>
      <c r="F27" s="3">
        <v>0.39</v>
      </c>
      <c r="G27">
        <f>(D27-E27)*F27-E27*0.5</f>
        <v>15267.75</v>
      </c>
    </row>
    <row r="28" spans="1:7" ht="15.75" hidden="1" outlineLevel="2" x14ac:dyDescent="0.25">
      <c r="A28" s="1" t="s">
        <v>18</v>
      </c>
      <c r="B28" s="1" t="s">
        <v>25</v>
      </c>
      <c r="C28" s="1" t="s">
        <v>27</v>
      </c>
      <c r="D28" s="3">
        <v>50292</v>
      </c>
      <c r="E28" s="4">
        <v>1733</v>
      </c>
      <c r="F28" s="3">
        <v>0.28999999999999998</v>
      </c>
      <c r="G28">
        <f>(D28-E28)*F28-E28*0.5</f>
        <v>13215.609999999999</v>
      </c>
    </row>
    <row r="29" spans="1:7" ht="15.75" hidden="1" outlineLevel="2" x14ac:dyDescent="0.25">
      <c r="A29" s="1" t="s">
        <v>19</v>
      </c>
      <c r="B29" s="1" t="s">
        <v>25</v>
      </c>
      <c r="C29" s="1" t="s">
        <v>27</v>
      </c>
      <c r="D29" s="3">
        <v>104089</v>
      </c>
      <c r="E29" s="4">
        <v>2713</v>
      </c>
      <c r="F29" s="3">
        <v>0.79</v>
      </c>
      <c r="G29">
        <f>(D29-E29)*F29-E29*0.5</f>
        <v>78730.540000000008</v>
      </c>
    </row>
    <row r="30" spans="1:7" ht="15.75" hidden="1" outlineLevel="2" x14ac:dyDescent="0.25">
      <c r="A30" s="1" t="s">
        <v>20</v>
      </c>
      <c r="B30" s="1" t="s">
        <v>25</v>
      </c>
      <c r="C30" s="1" t="s">
        <v>27</v>
      </c>
      <c r="D30" s="3">
        <v>17316</v>
      </c>
      <c r="E30" s="4">
        <v>439</v>
      </c>
      <c r="F30" s="3">
        <v>0.73</v>
      </c>
      <c r="G30">
        <f>(D30-E30)*F30-E30*0.5</f>
        <v>12100.71</v>
      </c>
    </row>
    <row r="31" spans="1:7" ht="15.75" hidden="1" outlineLevel="2" x14ac:dyDescent="0.25">
      <c r="A31" s="1" t="s">
        <v>21</v>
      </c>
      <c r="B31" s="1" t="s">
        <v>25</v>
      </c>
      <c r="C31" s="1" t="s">
        <v>27</v>
      </c>
      <c r="D31" s="3">
        <v>14032</v>
      </c>
      <c r="E31" s="4">
        <v>572</v>
      </c>
      <c r="F31" s="3">
        <v>0.26</v>
      </c>
      <c r="G31">
        <f>(D31-E31)*F31-E31*0.5</f>
        <v>3213.6</v>
      </c>
    </row>
    <row r="32" spans="1:7" ht="15.75" hidden="1" outlineLevel="2" x14ac:dyDescent="0.25">
      <c r="A32" s="1" t="s">
        <v>22</v>
      </c>
      <c r="B32" s="1" t="s">
        <v>25</v>
      </c>
      <c r="C32" s="1" t="s">
        <v>27</v>
      </c>
      <c r="D32" s="3">
        <v>16099</v>
      </c>
      <c r="E32" s="4">
        <v>505</v>
      </c>
      <c r="F32" s="3">
        <v>0.19</v>
      </c>
      <c r="G32">
        <f>(D32-E32)*F32-E32*0.5</f>
        <v>2710.36</v>
      </c>
    </row>
    <row r="33" spans="1:7" ht="15.75" hidden="1" outlineLevel="2" x14ac:dyDescent="0.25">
      <c r="A33" s="1" t="s">
        <v>23</v>
      </c>
      <c r="B33" s="1" t="s">
        <v>25</v>
      </c>
      <c r="C33" s="1" t="s">
        <v>27</v>
      </c>
      <c r="D33" s="3">
        <v>15026</v>
      </c>
      <c r="E33" s="4">
        <v>222</v>
      </c>
      <c r="F33" s="3">
        <v>0.54</v>
      </c>
      <c r="G33">
        <f>(D33-E33)*F33-E33*0.5</f>
        <v>7883.1600000000008</v>
      </c>
    </row>
    <row r="34" spans="1:7" ht="15.75" outlineLevel="1" collapsed="1" x14ac:dyDescent="0.25">
      <c r="A34" s="1"/>
      <c r="B34" s="6" t="s">
        <v>53</v>
      </c>
      <c r="C34" s="1"/>
      <c r="D34" s="3">
        <f>SUBTOTAL(9,D2:D33)</f>
        <v>1329502</v>
      </c>
      <c r="E34" s="4">
        <f>SUBTOTAL(9,E2:E33)</f>
        <v>31307</v>
      </c>
      <c r="F34" s="3"/>
      <c r="G34">
        <f>SUBTOTAL(9,G2:G33)</f>
        <v>756947.87999999989</v>
      </c>
    </row>
    <row r="35" spans="1:7" ht="15.75" hidden="1" outlineLevel="2" x14ac:dyDescent="0.25">
      <c r="A35" s="1" t="s">
        <v>6</v>
      </c>
      <c r="B35" s="1" t="s">
        <v>7</v>
      </c>
      <c r="C35" s="1" t="s">
        <v>8</v>
      </c>
      <c r="D35" s="3">
        <v>43105</v>
      </c>
      <c r="E35" s="4">
        <v>1052</v>
      </c>
      <c r="F35" s="3">
        <v>0.83</v>
      </c>
      <c r="G35">
        <f>(D35-E35)*F35-E35*0.5</f>
        <v>34377.99</v>
      </c>
    </row>
    <row r="36" spans="1:7" ht="15.75" hidden="1" outlineLevel="2" x14ac:dyDescent="0.25">
      <c r="A36" s="1" t="s">
        <v>9</v>
      </c>
      <c r="B36" s="1" t="s">
        <v>7</v>
      </c>
      <c r="C36" s="1" t="s">
        <v>8</v>
      </c>
      <c r="D36" s="3">
        <v>38920</v>
      </c>
      <c r="E36" s="4">
        <v>899</v>
      </c>
      <c r="F36" s="3">
        <v>0.35</v>
      </c>
      <c r="G36">
        <f>(D36-E36)*F36-E36*0.5</f>
        <v>12857.849999999999</v>
      </c>
    </row>
    <row r="37" spans="1:7" ht="15.75" hidden="1" outlineLevel="2" x14ac:dyDescent="0.25">
      <c r="A37" s="1" t="s">
        <v>10</v>
      </c>
      <c r="B37" s="1" t="s">
        <v>7</v>
      </c>
      <c r="C37" s="1" t="s">
        <v>8</v>
      </c>
      <c r="D37" s="3">
        <v>45133</v>
      </c>
      <c r="E37" s="4">
        <v>1790</v>
      </c>
      <c r="F37" s="3">
        <v>0.39</v>
      </c>
      <c r="G37">
        <f>(D37-E37)*F37-E37*0.5</f>
        <v>16008.77</v>
      </c>
    </row>
    <row r="38" spans="1:7" ht="15.75" hidden="1" outlineLevel="2" x14ac:dyDescent="0.25">
      <c r="A38" s="1" t="s">
        <v>11</v>
      </c>
      <c r="B38" s="1" t="s">
        <v>7</v>
      </c>
      <c r="C38" s="1" t="s">
        <v>8</v>
      </c>
      <c r="D38" s="3">
        <v>15062</v>
      </c>
      <c r="E38" s="4">
        <v>488</v>
      </c>
      <c r="F38" s="3">
        <v>0.52</v>
      </c>
      <c r="G38">
        <f>(D38-E38)*F38-E38*0.5</f>
        <v>7334.4800000000005</v>
      </c>
    </row>
    <row r="39" spans="1:7" ht="15.75" hidden="1" outlineLevel="2" x14ac:dyDescent="0.25">
      <c r="A39" s="1" t="s">
        <v>12</v>
      </c>
      <c r="B39" s="1" t="s">
        <v>7</v>
      </c>
      <c r="C39" s="1" t="s">
        <v>8</v>
      </c>
      <c r="D39" s="3">
        <v>80099</v>
      </c>
      <c r="E39" s="4">
        <v>545</v>
      </c>
      <c r="F39" s="3">
        <v>0.83</v>
      </c>
      <c r="G39">
        <f>(D39-E39)*F39-E39*0.5</f>
        <v>65757.319999999992</v>
      </c>
    </row>
    <row r="40" spans="1:7" ht="15.75" hidden="1" outlineLevel="2" x14ac:dyDescent="0.25">
      <c r="A40" s="1" t="s">
        <v>13</v>
      </c>
      <c r="B40" s="1" t="s">
        <v>7</v>
      </c>
      <c r="C40" s="1" t="s">
        <v>8</v>
      </c>
      <c r="D40" s="3">
        <v>91378</v>
      </c>
      <c r="E40" s="4">
        <v>1803</v>
      </c>
      <c r="F40" s="3">
        <v>0.72</v>
      </c>
      <c r="G40">
        <f>(D40-E40)*F40-E40*0.5</f>
        <v>63592.5</v>
      </c>
    </row>
    <row r="41" spans="1:7" ht="15.75" hidden="1" outlineLevel="2" x14ac:dyDescent="0.25">
      <c r="A41" s="1" t="s">
        <v>14</v>
      </c>
      <c r="B41" s="1" t="s">
        <v>7</v>
      </c>
      <c r="C41" s="1" t="s">
        <v>8</v>
      </c>
      <c r="D41" s="3">
        <v>52958</v>
      </c>
      <c r="E41" s="4">
        <v>1366</v>
      </c>
      <c r="F41" s="3">
        <v>0.68</v>
      </c>
      <c r="G41">
        <f>(D41-E41)*F41-E41*0.5</f>
        <v>34399.560000000005</v>
      </c>
    </row>
    <row r="42" spans="1:7" ht="15.75" hidden="1" outlineLevel="2" x14ac:dyDescent="0.25">
      <c r="A42" s="1" t="s">
        <v>15</v>
      </c>
      <c r="B42" s="1" t="s">
        <v>7</v>
      </c>
      <c r="C42" s="1" t="s">
        <v>8</v>
      </c>
      <c r="D42" s="3">
        <v>24599</v>
      </c>
      <c r="E42" s="4">
        <v>506</v>
      </c>
      <c r="F42" s="3">
        <v>0.69</v>
      </c>
      <c r="G42">
        <f>(D42-E42)*F42-E42*0.5</f>
        <v>16371.169999999998</v>
      </c>
    </row>
    <row r="43" spans="1:7" ht="15.75" hidden="1" outlineLevel="2" x14ac:dyDescent="0.25">
      <c r="A43" s="1" t="s">
        <v>16</v>
      </c>
      <c r="B43" s="1" t="s">
        <v>7</v>
      </c>
      <c r="C43" s="1" t="s">
        <v>8</v>
      </c>
      <c r="D43" s="3">
        <v>12816</v>
      </c>
      <c r="E43" s="4">
        <v>369</v>
      </c>
      <c r="F43" s="3">
        <v>0.57999999999999996</v>
      </c>
      <c r="G43">
        <f>(D43-E43)*F43-E43*0.5</f>
        <v>7034.7599999999993</v>
      </c>
    </row>
    <row r="44" spans="1:7" ht="15.75" hidden="1" outlineLevel="2" x14ac:dyDescent="0.25">
      <c r="A44" s="1" t="s">
        <v>17</v>
      </c>
      <c r="B44" s="1" t="s">
        <v>7</v>
      </c>
      <c r="C44" s="1" t="s">
        <v>8</v>
      </c>
      <c r="D44" s="3">
        <v>87850</v>
      </c>
      <c r="E44" s="4">
        <v>915</v>
      </c>
      <c r="F44" s="3">
        <v>0.23</v>
      </c>
      <c r="G44">
        <f>(D44-E44)*F44-E44*0.5</f>
        <v>19537.55</v>
      </c>
    </row>
    <row r="45" spans="1:7" ht="15.75" hidden="1" outlineLevel="2" x14ac:dyDescent="0.25">
      <c r="A45" s="1" t="s">
        <v>18</v>
      </c>
      <c r="B45" s="1" t="s">
        <v>7</v>
      </c>
      <c r="C45" s="1" t="s">
        <v>8</v>
      </c>
      <c r="D45" s="3">
        <v>99140</v>
      </c>
      <c r="E45" s="4">
        <v>2677</v>
      </c>
      <c r="F45" s="3">
        <v>0.5</v>
      </c>
      <c r="G45">
        <f>(D45-E45)*F45-E45*0.5</f>
        <v>46893</v>
      </c>
    </row>
    <row r="46" spans="1:7" ht="15.75" hidden="1" outlineLevel="2" x14ac:dyDescent="0.25">
      <c r="A46" s="1" t="s">
        <v>19</v>
      </c>
      <c r="B46" s="1" t="s">
        <v>7</v>
      </c>
      <c r="C46" s="1" t="s">
        <v>8</v>
      </c>
      <c r="D46" s="3">
        <v>21600</v>
      </c>
      <c r="E46" s="4">
        <v>37</v>
      </c>
      <c r="F46" s="3">
        <v>0.72</v>
      </c>
      <c r="G46">
        <f>(D46-E46)*F46-E46*0.5</f>
        <v>15506.859999999999</v>
      </c>
    </row>
    <row r="47" spans="1:7" ht="15.75" hidden="1" outlineLevel="2" x14ac:dyDescent="0.25">
      <c r="A47" s="1" t="s">
        <v>20</v>
      </c>
      <c r="B47" s="1" t="s">
        <v>7</v>
      </c>
      <c r="C47" s="1" t="s">
        <v>8</v>
      </c>
      <c r="D47" s="3">
        <v>134220</v>
      </c>
      <c r="E47" s="4">
        <v>5823</v>
      </c>
      <c r="F47" s="3">
        <v>0.39</v>
      </c>
      <c r="G47">
        <f>(D47-E47)*F47-E47*0.5</f>
        <v>47163.33</v>
      </c>
    </row>
    <row r="48" spans="1:7" ht="15.75" hidden="1" outlineLevel="2" x14ac:dyDescent="0.25">
      <c r="A48" s="1" t="s">
        <v>21</v>
      </c>
      <c r="B48" s="1" t="s">
        <v>7</v>
      </c>
      <c r="C48" s="1" t="s">
        <v>8</v>
      </c>
      <c r="D48" s="3">
        <v>18041</v>
      </c>
      <c r="E48" s="4">
        <v>884</v>
      </c>
      <c r="F48" s="3">
        <v>0.24</v>
      </c>
      <c r="G48">
        <f>(D48-E48)*F48-E48*0.5</f>
        <v>3675.6800000000003</v>
      </c>
    </row>
    <row r="49" spans="1:7" ht="15.75" hidden="1" outlineLevel="2" x14ac:dyDescent="0.25">
      <c r="A49" s="1" t="s">
        <v>22</v>
      </c>
      <c r="B49" s="1" t="s">
        <v>7</v>
      </c>
      <c r="C49" s="1" t="s">
        <v>8</v>
      </c>
      <c r="D49" s="3">
        <v>6884</v>
      </c>
      <c r="E49" s="4">
        <v>104</v>
      </c>
      <c r="F49" s="3">
        <v>0.47</v>
      </c>
      <c r="G49">
        <f>(D49-E49)*F49-E49*0.5</f>
        <v>3134.6</v>
      </c>
    </row>
    <row r="50" spans="1:7" ht="15.75" hidden="1" outlineLevel="2" x14ac:dyDescent="0.25">
      <c r="A50" s="1" t="s">
        <v>23</v>
      </c>
      <c r="B50" s="1" t="s">
        <v>7</v>
      </c>
      <c r="C50" s="1" t="s">
        <v>8</v>
      </c>
      <c r="D50" s="3">
        <v>1441</v>
      </c>
      <c r="E50" s="4">
        <v>30</v>
      </c>
      <c r="F50" s="3">
        <v>0.18</v>
      </c>
      <c r="G50">
        <f>(D50-E50)*F50-E50*0.5</f>
        <v>238.98</v>
      </c>
    </row>
    <row r="51" spans="1:7" ht="15.75" hidden="1" outlineLevel="2" collapsed="1" x14ac:dyDescent="0.25">
      <c r="A51" s="1" t="s">
        <v>6</v>
      </c>
      <c r="B51" s="1" t="s">
        <v>7</v>
      </c>
      <c r="C51" s="1" t="s">
        <v>24</v>
      </c>
      <c r="D51" s="3">
        <v>13359</v>
      </c>
      <c r="E51" s="4">
        <v>394</v>
      </c>
      <c r="F51" s="3">
        <v>0.76</v>
      </c>
      <c r="G51">
        <f>(D51-E51)*F51-E51*0.5</f>
        <v>9656.4</v>
      </c>
    </row>
    <row r="52" spans="1:7" ht="15.75" hidden="1" outlineLevel="2" x14ac:dyDescent="0.25">
      <c r="A52" s="1" t="s">
        <v>9</v>
      </c>
      <c r="B52" s="1" t="s">
        <v>7</v>
      </c>
      <c r="C52" s="1" t="s">
        <v>24</v>
      </c>
      <c r="D52" s="3">
        <v>46171</v>
      </c>
      <c r="E52" s="4">
        <v>914</v>
      </c>
      <c r="F52" s="3">
        <v>0.39</v>
      </c>
      <c r="G52">
        <f>(D52-E52)*F52-E52*0.5</f>
        <v>17193.23</v>
      </c>
    </row>
    <row r="53" spans="1:7" ht="15.75" hidden="1" outlineLevel="2" x14ac:dyDescent="0.25">
      <c r="A53" s="1" t="s">
        <v>10</v>
      </c>
      <c r="B53" s="1" t="s">
        <v>7</v>
      </c>
      <c r="C53" s="1" t="s">
        <v>24</v>
      </c>
      <c r="D53" s="3">
        <v>32556</v>
      </c>
      <c r="E53" s="4">
        <v>864</v>
      </c>
      <c r="F53" s="3">
        <v>0.74</v>
      </c>
      <c r="G53">
        <f>(D53-E53)*F53-E53*0.5</f>
        <v>23020.079999999998</v>
      </c>
    </row>
    <row r="54" spans="1:7" ht="15.75" hidden="1" outlineLevel="2" x14ac:dyDescent="0.25">
      <c r="A54" s="1" t="s">
        <v>11</v>
      </c>
      <c r="B54" s="1" t="s">
        <v>7</v>
      </c>
      <c r="C54" s="1" t="s">
        <v>24</v>
      </c>
      <c r="D54" s="3">
        <v>11518</v>
      </c>
      <c r="E54" s="4">
        <v>319</v>
      </c>
      <c r="F54" s="3">
        <v>0.35</v>
      </c>
      <c r="G54">
        <f>(D54-E54)*F54-E54*0.5</f>
        <v>3760.1499999999996</v>
      </c>
    </row>
    <row r="55" spans="1:7" ht="15.75" hidden="1" outlineLevel="2" x14ac:dyDescent="0.25">
      <c r="A55" s="1" t="s">
        <v>12</v>
      </c>
      <c r="B55" s="1" t="s">
        <v>7</v>
      </c>
      <c r="C55" s="1" t="s">
        <v>24</v>
      </c>
      <c r="D55" s="3">
        <v>67294</v>
      </c>
      <c r="E55" s="4">
        <v>161</v>
      </c>
      <c r="F55" s="3">
        <v>0.56000000000000005</v>
      </c>
      <c r="G55">
        <f>(D55-E55)*F55-E55*0.5</f>
        <v>37513.980000000003</v>
      </c>
    </row>
    <row r="56" spans="1:7" ht="15.75" hidden="1" outlineLevel="2" x14ac:dyDescent="0.25">
      <c r="A56" s="1" t="s">
        <v>13</v>
      </c>
      <c r="B56" s="1" t="s">
        <v>7</v>
      </c>
      <c r="C56" s="1" t="s">
        <v>24</v>
      </c>
      <c r="D56" s="3">
        <v>80739</v>
      </c>
      <c r="E56" s="4">
        <v>920</v>
      </c>
      <c r="F56" s="3">
        <v>0.35</v>
      </c>
      <c r="G56">
        <f>(D56-E56)*F56-E56*0.5</f>
        <v>27476.649999999998</v>
      </c>
    </row>
    <row r="57" spans="1:7" ht="15.75" hidden="1" outlineLevel="2" x14ac:dyDescent="0.25">
      <c r="A57" s="1" t="s">
        <v>14</v>
      </c>
      <c r="B57" s="1" t="s">
        <v>7</v>
      </c>
      <c r="C57" s="1" t="s">
        <v>24</v>
      </c>
      <c r="D57" s="3">
        <v>94222</v>
      </c>
      <c r="E57" s="4">
        <v>2930</v>
      </c>
      <c r="F57" s="3">
        <v>0.35</v>
      </c>
      <c r="G57">
        <f>(D57-E57)*F57-E57*0.5</f>
        <v>30487.199999999997</v>
      </c>
    </row>
    <row r="58" spans="1:7" ht="15.75" hidden="1" outlineLevel="2" x14ac:dyDescent="0.25">
      <c r="A58" s="1" t="s">
        <v>15</v>
      </c>
      <c r="B58" s="1" t="s">
        <v>7</v>
      </c>
      <c r="C58" s="1" t="s">
        <v>24</v>
      </c>
      <c r="D58" s="3">
        <v>2502</v>
      </c>
      <c r="E58" s="4">
        <v>98</v>
      </c>
      <c r="F58" s="3">
        <v>0.21</v>
      </c>
      <c r="G58">
        <f>(D58-E58)*F58-E58*0.5</f>
        <v>455.84</v>
      </c>
    </row>
    <row r="59" spans="1:7" ht="15.75" hidden="1" outlineLevel="2" x14ac:dyDescent="0.25">
      <c r="A59" s="1" t="s">
        <v>16</v>
      </c>
      <c r="B59" s="1" t="s">
        <v>7</v>
      </c>
      <c r="C59" s="1" t="s">
        <v>24</v>
      </c>
      <c r="D59" s="3">
        <v>81038</v>
      </c>
      <c r="E59" s="4">
        <v>1392</v>
      </c>
      <c r="F59" s="3">
        <v>0.55000000000000004</v>
      </c>
      <c r="G59">
        <f>(D59-E59)*F59-E59*0.5</f>
        <v>43109.3</v>
      </c>
    </row>
    <row r="60" spans="1:7" ht="15.75" hidden="1" outlineLevel="2" x14ac:dyDescent="0.25">
      <c r="A60" s="1" t="s">
        <v>17</v>
      </c>
      <c r="B60" s="1" t="s">
        <v>7</v>
      </c>
      <c r="C60" s="1" t="s">
        <v>24</v>
      </c>
      <c r="D60" s="3">
        <v>91279</v>
      </c>
      <c r="E60" s="4">
        <v>610</v>
      </c>
      <c r="F60" s="3">
        <v>0.27</v>
      </c>
      <c r="G60">
        <f>(D60-E60)*F60-E60*0.5</f>
        <v>24175.63</v>
      </c>
    </row>
    <row r="61" spans="1:7" ht="15.75" hidden="1" outlineLevel="2" x14ac:dyDescent="0.25">
      <c r="A61" s="1" t="s">
        <v>18</v>
      </c>
      <c r="B61" s="1" t="s">
        <v>7</v>
      </c>
      <c r="C61" s="1" t="s">
        <v>24</v>
      </c>
      <c r="D61" s="3">
        <v>73787</v>
      </c>
      <c r="E61" s="4">
        <v>1306</v>
      </c>
      <c r="F61" s="3">
        <v>0.61</v>
      </c>
      <c r="G61">
        <f>(D61-E61)*F61-E61*0.5</f>
        <v>43560.409999999996</v>
      </c>
    </row>
    <row r="62" spans="1:7" ht="15.75" hidden="1" outlineLevel="2" x14ac:dyDescent="0.25">
      <c r="A62" s="1" t="s">
        <v>19</v>
      </c>
      <c r="B62" s="1" t="s">
        <v>7</v>
      </c>
      <c r="C62" s="1" t="s">
        <v>24</v>
      </c>
      <c r="D62" s="3">
        <v>53589</v>
      </c>
      <c r="E62" s="4">
        <v>1785</v>
      </c>
      <c r="F62" s="3">
        <v>0.26</v>
      </c>
      <c r="G62">
        <f>(D62-E62)*F62-E62*0.5</f>
        <v>12576.54</v>
      </c>
    </row>
    <row r="63" spans="1:7" ht="15.75" hidden="1" outlineLevel="2" x14ac:dyDescent="0.25">
      <c r="A63" s="1" t="s">
        <v>20</v>
      </c>
      <c r="B63" s="1" t="s">
        <v>7</v>
      </c>
      <c r="C63" s="1" t="s">
        <v>24</v>
      </c>
      <c r="D63" s="3">
        <v>26556</v>
      </c>
      <c r="E63" s="4">
        <v>458</v>
      </c>
      <c r="F63" s="3">
        <v>0.41</v>
      </c>
      <c r="G63">
        <f>(D63-E63)*F63-E63*0.5</f>
        <v>10471.179999999998</v>
      </c>
    </row>
    <row r="64" spans="1:7" ht="15.75" hidden="1" outlineLevel="2" x14ac:dyDescent="0.25">
      <c r="A64" s="1" t="s">
        <v>21</v>
      </c>
      <c r="B64" s="1" t="s">
        <v>7</v>
      </c>
      <c r="C64" s="1" t="s">
        <v>24</v>
      </c>
      <c r="D64" s="3">
        <v>16660</v>
      </c>
      <c r="E64" s="4">
        <v>498</v>
      </c>
      <c r="F64" s="3">
        <v>0.28000000000000003</v>
      </c>
      <c r="G64">
        <f>(D64-E64)*F64-E64*0.5</f>
        <v>4276.3600000000006</v>
      </c>
    </row>
    <row r="65" spans="1:7" ht="15.75" hidden="1" outlineLevel="2" x14ac:dyDescent="0.25">
      <c r="A65" s="1" t="s">
        <v>22</v>
      </c>
      <c r="B65" s="1" t="s">
        <v>7</v>
      </c>
      <c r="C65" s="1" t="s">
        <v>24</v>
      </c>
      <c r="D65" s="3">
        <v>14663</v>
      </c>
      <c r="E65" s="4">
        <v>454</v>
      </c>
      <c r="F65" s="3">
        <v>0.15</v>
      </c>
      <c r="G65">
        <f>(D65-E65)*F65-E65*0.5</f>
        <v>1904.35</v>
      </c>
    </row>
    <row r="66" spans="1:7" ht="15.75" hidden="1" outlineLevel="2" x14ac:dyDescent="0.25">
      <c r="A66" s="1" t="s">
        <v>23</v>
      </c>
      <c r="B66" s="1" t="s">
        <v>7</v>
      </c>
      <c r="C66" s="1" t="s">
        <v>24</v>
      </c>
      <c r="D66" s="3">
        <v>7994</v>
      </c>
      <c r="E66" s="4">
        <v>73</v>
      </c>
      <c r="F66" s="3">
        <v>0.32</v>
      </c>
      <c r="G66">
        <f>(D66-E66)*F66-E66*0.5</f>
        <v>2498.2200000000003</v>
      </c>
    </row>
    <row r="67" spans="1:7" ht="15.75" outlineLevel="1" collapsed="1" x14ac:dyDescent="0.25">
      <c r="A67" s="1"/>
      <c r="B67" s="6" t="s">
        <v>55</v>
      </c>
      <c r="C67" s="1"/>
      <c r="D67" s="3">
        <f>SUBTOTAL(9,D35:D66)</f>
        <v>1487173</v>
      </c>
      <c r="E67" s="4">
        <f>SUBTOTAL(9,E35:E66)</f>
        <v>32464</v>
      </c>
      <c r="F67" s="3"/>
      <c r="G67">
        <f>SUBTOTAL(9,G35:G66)</f>
        <v>686019.92</v>
      </c>
    </row>
    <row r="68" spans="1:7" ht="15.75" hidden="1" outlineLevel="2" x14ac:dyDescent="0.25">
      <c r="A68" s="1" t="s">
        <v>6</v>
      </c>
      <c r="B68" s="1" t="s">
        <v>30</v>
      </c>
      <c r="C68" s="1" t="s">
        <v>29</v>
      </c>
      <c r="D68" s="3">
        <v>18700</v>
      </c>
      <c r="E68" s="4">
        <v>598</v>
      </c>
      <c r="F68" s="3">
        <v>0.64</v>
      </c>
      <c r="G68">
        <f>(D68-E68)*F68-E68*0.5</f>
        <v>11286.28</v>
      </c>
    </row>
    <row r="69" spans="1:7" ht="15.75" hidden="1" outlineLevel="2" x14ac:dyDescent="0.25">
      <c r="A69" s="1" t="s">
        <v>9</v>
      </c>
      <c r="B69" s="1" t="s">
        <v>30</v>
      </c>
      <c r="C69" s="1" t="s">
        <v>29</v>
      </c>
      <c r="D69" s="3">
        <v>509</v>
      </c>
      <c r="E69" s="4">
        <v>5</v>
      </c>
      <c r="F69" s="3">
        <v>0.5</v>
      </c>
      <c r="G69">
        <f>(D69-E69)*F69-E69*0.5</f>
        <v>249.5</v>
      </c>
    </row>
    <row r="70" spans="1:7" ht="15.75" hidden="1" outlineLevel="2" x14ac:dyDescent="0.25">
      <c r="A70" s="1" t="s">
        <v>10</v>
      </c>
      <c r="B70" s="1" t="s">
        <v>30</v>
      </c>
      <c r="C70" s="1" t="s">
        <v>29</v>
      </c>
      <c r="D70" s="3">
        <v>26014</v>
      </c>
      <c r="E70" s="4">
        <v>561</v>
      </c>
      <c r="F70" s="3">
        <v>0.67</v>
      </c>
      <c r="G70">
        <f>(D70-E70)*F70-E70*0.5</f>
        <v>16773.010000000002</v>
      </c>
    </row>
    <row r="71" spans="1:7" ht="15.75" hidden="1" outlineLevel="2" x14ac:dyDescent="0.25">
      <c r="A71" s="1" t="s">
        <v>11</v>
      </c>
      <c r="B71" s="1" t="s">
        <v>30</v>
      </c>
      <c r="C71" s="1" t="s">
        <v>29</v>
      </c>
      <c r="D71" s="3">
        <v>49859</v>
      </c>
      <c r="E71" s="4">
        <v>1093</v>
      </c>
      <c r="F71" s="3">
        <v>0.36</v>
      </c>
      <c r="G71">
        <f>(D71-E71)*F71-E71*0.5</f>
        <v>17009.259999999998</v>
      </c>
    </row>
    <row r="72" spans="1:7" ht="15.75" hidden="1" outlineLevel="2" x14ac:dyDescent="0.25">
      <c r="A72" s="1" t="s">
        <v>12</v>
      </c>
      <c r="B72" s="1" t="s">
        <v>30</v>
      </c>
      <c r="C72" s="1" t="s">
        <v>29</v>
      </c>
      <c r="D72" s="3">
        <v>11198</v>
      </c>
      <c r="E72" s="4">
        <v>121</v>
      </c>
      <c r="F72" s="3">
        <v>0.54</v>
      </c>
      <c r="G72">
        <f>(D72-E72)*F72-E72*0.5</f>
        <v>5921.0800000000008</v>
      </c>
    </row>
    <row r="73" spans="1:7" ht="15.75" hidden="1" outlineLevel="2" x14ac:dyDescent="0.25">
      <c r="A73" s="1" t="s">
        <v>13</v>
      </c>
      <c r="B73" s="1" t="s">
        <v>30</v>
      </c>
      <c r="C73" s="1" t="s">
        <v>29</v>
      </c>
      <c r="D73" s="3">
        <v>90437</v>
      </c>
      <c r="E73" s="4">
        <v>2317</v>
      </c>
      <c r="F73" s="3">
        <v>0.25</v>
      </c>
      <c r="G73">
        <f>(D73-E73)*F73-E73*0.5</f>
        <v>20871.5</v>
      </c>
    </row>
    <row r="74" spans="1:7" ht="15.75" hidden="1" outlineLevel="2" x14ac:dyDescent="0.25">
      <c r="A74" s="1" t="s">
        <v>14</v>
      </c>
      <c r="B74" s="1" t="s">
        <v>30</v>
      </c>
      <c r="C74" s="1" t="s">
        <v>29</v>
      </c>
      <c r="D74" s="3">
        <v>75457</v>
      </c>
      <c r="E74" s="4">
        <v>1089</v>
      </c>
      <c r="F74" s="3">
        <v>0.17</v>
      </c>
      <c r="G74">
        <f>(D74-E74)*F74-E74*0.5</f>
        <v>12098.060000000001</v>
      </c>
    </row>
    <row r="75" spans="1:7" ht="15.75" hidden="1" outlineLevel="2" x14ac:dyDescent="0.25">
      <c r="A75" s="1" t="s">
        <v>15</v>
      </c>
      <c r="B75" s="1" t="s">
        <v>30</v>
      </c>
      <c r="C75" s="1" t="s">
        <v>29</v>
      </c>
      <c r="D75" s="3">
        <v>22671</v>
      </c>
      <c r="E75" s="4">
        <v>492</v>
      </c>
      <c r="F75" s="3">
        <v>0.46</v>
      </c>
      <c r="G75">
        <f>(D75-E75)*F75-E75*0.5</f>
        <v>9956.34</v>
      </c>
    </row>
    <row r="76" spans="1:7" ht="15.75" hidden="1" outlineLevel="2" x14ac:dyDescent="0.25">
      <c r="A76" s="1" t="s">
        <v>16</v>
      </c>
      <c r="B76" s="1" t="s">
        <v>30</v>
      </c>
      <c r="C76" s="1" t="s">
        <v>29</v>
      </c>
      <c r="D76" s="3">
        <v>12330</v>
      </c>
      <c r="E76" s="4">
        <v>518</v>
      </c>
      <c r="F76" s="3">
        <v>0.36</v>
      </c>
      <c r="G76">
        <f>(D76-E76)*F76-E76*0.5</f>
        <v>3993.3199999999997</v>
      </c>
    </row>
    <row r="77" spans="1:7" ht="15.75" hidden="1" outlineLevel="2" x14ac:dyDescent="0.25">
      <c r="A77" s="1" t="s">
        <v>17</v>
      </c>
      <c r="B77" s="1" t="s">
        <v>30</v>
      </c>
      <c r="C77" s="1" t="s">
        <v>29</v>
      </c>
      <c r="D77" s="3">
        <v>97983</v>
      </c>
      <c r="E77" s="4">
        <v>2089</v>
      </c>
      <c r="F77" s="3">
        <v>0.4</v>
      </c>
      <c r="G77">
        <f>(D77-E77)*F77-E77*0.5</f>
        <v>37313.1</v>
      </c>
    </row>
    <row r="78" spans="1:7" ht="15.75" hidden="1" outlineLevel="2" x14ac:dyDescent="0.25">
      <c r="A78" s="1" t="s">
        <v>18</v>
      </c>
      <c r="B78" s="1" t="s">
        <v>30</v>
      </c>
      <c r="C78" s="1" t="s">
        <v>29</v>
      </c>
      <c r="D78" s="3">
        <v>24944</v>
      </c>
      <c r="E78" s="4">
        <v>112</v>
      </c>
      <c r="F78" s="3">
        <v>0.48</v>
      </c>
      <c r="G78">
        <f>(D78-E78)*F78-E78*0.5</f>
        <v>11863.359999999999</v>
      </c>
    </row>
    <row r="79" spans="1:7" ht="15.75" hidden="1" outlineLevel="2" x14ac:dyDescent="0.25">
      <c r="A79" s="1" t="s">
        <v>19</v>
      </c>
      <c r="B79" s="1" t="s">
        <v>30</v>
      </c>
      <c r="C79" s="1" t="s">
        <v>29</v>
      </c>
      <c r="D79" s="3">
        <v>147602</v>
      </c>
      <c r="E79" s="4">
        <v>3052</v>
      </c>
      <c r="F79" s="3">
        <v>0.7</v>
      </c>
      <c r="G79">
        <f>(D79-E79)*F79-E79*0.5</f>
        <v>99659</v>
      </c>
    </row>
    <row r="80" spans="1:7" ht="15.75" hidden="1" outlineLevel="2" x14ac:dyDescent="0.25">
      <c r="A80" s="1" t="s">
        <v>20</v>
      </c>
      <c r="B80" s="1" t="s">
        <v>30</v>
      </c>
      <c r="C80" s="1" t="s">
        <v>29</v>
      </c>
      <c r="D80" s="3">
        <v>167712</v>
      </c>
      <c r="E80" s="4">
        <v>3685</v>
      </c>
      <c r="F80" s="3">
        <v>0.21</v>
      </c>
      <c r="G80">
        <f>(D80-E80)*F80-E80*0.5</f>
        <v>32603.17</v>
      </c>
    </row>
    <row r="81" spans="1:7" ht="15.75" hidden="1" outlineLevel="2" x14ac:dyDescent="0.25">
      <c r="A81" s="1" t="s">
        <v>21</v>
      </c>
      <c r="B81" s="1" t="s">
        <v>30</v>
      </c>
      <c r="C81" s="1" t="s">
        <v>29</v>
      </c>
      <c r="D81" s="3">
        <v>16256</v>
      </c>
      <c r="E81" s="4">
        <v>260</v>
      </c>
      <c r="F81" s="3">
        <v>0.19</v>
      </c>
      <c r="G81">
        <f>(D81-E81)*F81-E81*0.5</f>
        <v>2909.2400000000002</v>
      </c>
    </row>
    <row r="82" spans="1:7" ht="15.75" hidden="1" outlineLevel="2" x14ac:dyDescent="0.25">
      <c r="A82" s="1" t="s">
        <v>22</v>
      </c>
      <c r="B82" s="1" t="s">
        <v>30</v>
      </c>
      <c r="C82" s="1" t="s">
        <v>29</v>
      </c>
      <c r="D82" s="3">
        <v>1049</v>
      </c>
      <c r="E82" s="4">
        <v>29</v>
      </c>
      <c r="F82" s="3">
        <v>0.28000000000000003</v>
      </c>
      <c r="G82">
        <f>(D82-E82)*F82-E82*0.5</f>
        <v>271.10000000000002</v>
      </c>
    </row>
    <row r="83" spans="1:7" ht="15.75" hidden="1" outlineLevel="2" x14ac:dyDescent="0.25">
      <c r="A83" s="1" t="s">
        <v>23</v>
      </c>
      <c r="B83" s="1" t="s">
        <v>30</v>
      </c>
      <c r="C83" s="1" t="s">
        <v>29</v>
      </c>
      <c r="D83" s="3">
        <v>15287</v>
      </c>
      <c r="E83" s="4">
        <v>261</v>
      </c>
      <c r="F83" s="3">
        <v>7.0000000000000007E-2</v>
      </c>
      <c r="G83">
        <f>(D83-E83)*F83-E83*0.5</f>
        <v>921.32000000000016</v>
      </c>
    </row>
    <row r="84" spans="1:7" ht="15.75" outlineLevel="1" collapsed="1" x14ac:dyDescent="0.25">
      <c r="A84" s="1"/>
      <c r="B84" s="6" t="s">
        <v>57</v>
      </c>
      <c r="C84" s="1"/>
      <c r="D84" s="3">
        <f>SUBTOTAL(9,D68:D83)</f>
        <v>778008</v>
      </c>
      <c r="E84" s="4">
        <f>SUBTOTAL(9,E68:E83)</f>
        <v>16282</v>
      </c>
      <c r="F84" s="3"/>
      <c r="G84">
        <f>SUBTOTAL(9,G68:G83)</f>
        <v>283698.63999999996</v>
      </c>
    </row>
    <row r="85" spans="1:7" ht="15.75" hidden="1" outlineLevel="2" x14ac:dyDescent="0.25">
      <c r="A85" s="1" t="s">
        <v>6</v>
      </c>
      <c r="B85" s="1" t="s">
        <v>31</v>
      </c>
      <c r="C85" s="1" t="s">
        <v>31</v>
      </c>
      <c r="D85" s="3">
        <v>14319</v>
      </c>
      <c r="E85" s="4">
        <v>293</v>
      </c>
      <c r="F85" s="3">
        <v>0.75</v>
      </c>
      <c r="G85">
        <f>(D85-E85)*F85-E85*0.5</f>
        <v>10373</v>
      </c>
    </row>
    <row r="86" spans="1:7" ht="15.75" hidden="1" outlineLevel="2" x14ac:dyDescent="0.25">
      <c r="A86" s="1" t="s">
        <v>9</v>
      </c>
      <c r="B86" s="1" t="s">
        <v>31</v>
      </c>
      <c r="C86" s="1" t="s">
        <v>31</v>
      </c>
      <c r="D86" s="3">
        <v>22131</v>
      </c>
      <c r="E86" s="4">
        <v>698</v>
      </c>
      <c r="F86" s="3">
        <v>0.36</v>
      </c>
      <c r="G86">
        <f>(D86-E86)*F86-E86*0.5</f>
        <v>7366.88</v>
      </c>
    </row>
    <row r="87" spans="1:7" ht="15.75" hidden="1" outlineLevel="2" x14ac:dyDescent="0.25">
      <c r="A87" s="1" t="s">
        <v>10</v>
      </c>
      <c r="B87" s="1" t="s">
        <v>31</v>
      </c>
      <c r="C87" s="1" t="s">
        <v>31</v>
      </c>
      <c r="D87" s="3">
        <v>48611</v>
      </c>
      <c r="E87" s="4">
        <v>505</v>
      </c>
      <c r="F87" s="3">
        <v>0.36</v>
      </c>
      <c r="G87">
        <f>(D87-E87)*F87-E87*0.5</f>
        <v>17065.66</v>
      </c>
    </row>
    <row r="88" spans="1:7" ht="15.75" hidden="1" outlineLevel="2" x14ac:dyDescent="0.25">
      <c r="A88" s="1" t="s">
        <v>11</v>
      </c>
      <c r="B88" s="1" t="s">
        <v>31</v>
      </c>
      <c r="C88" s="1" t="s">
        <v>31</v>
      </c>
      <c r="D88" s="3">
        <v>8750</v>
      </c>
      <c r="E88" s="4">
        <v>41</v>
      </c>
      <c r="F88" s="3">
        <v>0.38</v>
      </c>
      <c r="G88">
        <f>(D88-E88)*F88-E88*0.5</f>
        <v>3288.92</v>
      </c>
    </row>
    <row r="89" spans="1:7" ht="15.75" hidden="1" outlineLevel="2" x14ac:dyDescent="0.25">
      <c r="A89" s="1" t="s">
        <v>12</v>
      </c>
      <c r="B89" s="1" t="s">
        <v>31</v>
      </c>
      <c r="C89" s="1" t="s">
        <v>31</v>
      </c>
      <c r="D89" s="3">
        <v>96751</v>
      </c>
      <c r="E89" s="4">
        <v>3795</v>
      </c>
      <c r="F89" s="3">
        <v>0.44</v>
      </c>
      <c r="G89">
        <f>(D89-E89)*F89-E89*0.5</f>
        <v>39003.14</v>
      </c>
    </row>
    <row r="90" spans="1:7" ht="15.75" hidden="1" outlineLevel="2" x14ac:dyDescent="0.25">
      <c r="A90" s="1" t="s">
        <v>13</v>
      </c>
      <c r="B90" s="1" t="s">
        <v>31</v>
      </c>
      <c r="C90" s="1" t="s">
        <v>31</v>
      </c>
      <c r="D90" s="3">
        <v>19567</v>
      </c>
      <c r="E90" s="4">
        <v>549</v>
      </c>
      <c r="F90" s="3">
        <v>0.46</v>
      </c>
      <c r="G90">
        <f>(D90-E90)*F90-E90*0.5</f>
        <v>8473.7800000000007</v>
      </c>
    </row>
    <row r="91" spans="1:7" ht="15.75" hidden="1" outlineLevel="2" x14ac:dyDescent="0.25">
      <c r="A91" s="1" t="s">
        <v>14</v>
      </c>
      <c r="B91" s="1" t="s">
        <v>31</v>
      </c>
      <c r="C91" s="1" t="s">
        <v>31</v>
      </c>
      <c r="D91" s="3">
        <v>36737</v>
      </c>
      <c r="E91" s="4">
        <v>1075</v>
      </c>
      <c r="F91" s="3">
        <v>0.72</v>
      </c>
      <c r="G91">
        <f>(D91-E91)*F91-E91*0.5</f>
        <v>25139.14</v>
      </c>
    </row>
    <row r="92" spans="1:7" ht="15.75" hidden="1" outlineLevel="2" x14ac:dyDescent="0.25">
      <c r="A92" s="1" t="s">
        <v>15</v>
      </c>
      <c r="B92" s="1" t="s">
        <v>31</v>
      </c>
      <c r="C92" s="1" t="s">
        <v>31</v>
      </c>
      <c r="D92" s="3">
        <v>33134</v>
      </c>
      <c r="E92" s="4">
        <v>768</v>
      </c>
      <c r="F92" s="3">
        <v>0.25</v>
      </c>
      <c r="G92">
        <f>(D92-E92)*F92-E92*0.5</f>
        <v>7707.5</v>
      </c>
    </row>
    <row r="93" spans="1:7" ht="15.75" hidden="1" outlineLevel="2" x14ac:dyDescent="0.25">
      <c r="A93" s="1" t="s">
        <v>16</v>
      </c>
      <c r="B93" s="1" t="s">
        <v>31</v>
      </c>
      <c r="C93" s="1" t="s">
        <v>31</v>
      </c>
      <c r="D93" s="3">
        <v>88963</v>
      </c>
      <c r="E93" s="4">
        <v>2192</v>
      </c>
      <c r="F93" s="3">
        <v>0.32</v>
      </c>
      <c r="G93">
        <f>(D93-E93)*F93-E93*0.5</f>
        <v>26670.720000000001</v>
      </c>
    </row>
    <row r="94" spans="1:7" ht="15.75" hidden="1" outlineLevel="2" x14ac:dyDescent="0.25">
      <c r="A94" s="1" t="s">
        <v>17</v>
      </c>
      <c r="B94" s="1" t="s">
        <v>31</v>
      </c>
      <c r="C94" s="1" t="s">
        <v>31</v>
      </c>
      <c r="D94" s="3">
        <v>41784</v>
      </c>
      <c r="E94" s="4">
        <v>780</v>
      </c>
      <c r="F94" s="3">
        <v>0.3</v>
      </c>
      <c r="G94">
        <f>(D94-E94)*F94-E94*0.5</f>
        <v>11911.199999999999</v>
      </c>
    </row>
    <row r="95" spans="1:7" ht="15.75" hidden="1" outlineLevel="2" x14ac:dyDescent="0.25">
      <c r="A95" s="1" t="s">
        <v>18</v>
      </c>
      <c r="B95" s="1" t="s">
        <v>31</v>
      </c>
      <c r="C95" s="1" t="s">
        <v>31</v>
      </c>
      <c r="D95" s="3">
        <v>6610</v>
      </c>
      <c r="E95" s="4">
        <v>144</v>
      </c>
      <c r="F95" s="3">
        <v>0.2</v>
      </c>
      <c r="G95">
        <f>(D95-E95)*F95-E95*0.5</f>
        <v>1221.2</v>
      </c>
    </row>
    <row r="96" spans="1:7" ht="15.75" hidden="1" outlineLevel="2" x14ac:dyDescent="0.25">
      <c r="A96" s="1" t="s">
        <v>19</v>
      </c>
      <c r="B96" s="1" t="s">
        <v>31</v>
      </c>
      <c r="C96" s="1" t="s">
        <v>31</v>
      </c>
      <c r="D96" s="3">
        <v>148474</v>
      </c>
      <c r="E96" s="4">
        <v>6629</v>
      </c>
      <c r="F96" s="3">
        <v>0.78</v>
      </c>
      <c r="G96">
        <f>(D96-E96)*F96-E96*0.5</f>
        <v>107324.6</v>
      </c>
    </row>
    <row r="97" spans="1:7" ht="15.75" hidden="1" outlineLevel="2" x14ac:dyDescent="0.25">
      <c r="A97" s="1" t="s">
        <v>20</v>
      </c>
      <c r="B97" s="1" t="s">
        <v>31</v>
      </c>
      <c r="C97" s="1" t="s">
        <v>31</v>
      </c>
      <c r="D97" s="3">
        <v>19499</v>
      </c>
      <c r="E97" s="4">
        <v>112</v>
      </c>
      <c r="F97" s="3">
        <v>0.56000000000000005</v>
      </c>
      <c r="G97">
        <f>(D97-E97)*F97-E97*0.5</f>
        <v>10800.720000000001</v>
      </c>
    </row>
    <row r="98" spans="1:7" ht="15.75" hidden="1" outlineLevel="2" x14ac:dyDescent="0.25">
      <c r="A98" s="1" t="s">
        <v>21</v>
      </c>
      <c r="B98" s="1" t="s">
        <v>31</v>
      </c>
      <c r="C98" s="1" t="s">
        <v>31</v>
      </c>
      <c r="D98" s="3">
        <v>6968</v>
      </c>
      <c r="E98" s="4">
        <v>156</v>
      </c>
      <c r="F98" s="3">
        <v>0.13</v>
      </c>
      <c r="G98">
        <f>(D98-E98)*F98-E98*0.5</f>
        <v>807.56000000000006</v>
      </c>
    </row>
    <row r="99" spans="1:7" ht="15.75" hidden="1" outlineLevel="2" x14ac:dyDescent="0.25">
      <c r="A99" s="1" t="s">
        <v>22</v>
      </c>
      <c r="B99" s="1" t="s">
        <v>31</v>
      </c>
      <c r="C99" s="1" t="s">
        <v>31</v>
      </c>
      <c r="D99" s="3">
        <v>670</v>
      </c>
      <c r="E99" s="4">
        <v>130</v>
      </c>
      <c r="F99" s="3">
        <v>0.12</v>
      </c>
      <c r="G99">
        <f>(D99-E99)*F99-E99*0.5</f>
        <v>-0.20000000000000284</v>
      </c>
    </row>
    <row r="100" spans="1:7" ht="15.75" hidden="1" outlineLevel="2" x14ac:dyDescent="0.25">
      <c r="A100" s="1" t="s">
        <v>23</v>
      </c>
      <c r="B100" s="1" t="s">
        <v>31</v>
      </c>
      <c r="C100" s="1" t="s">
        <v>31</v>
      </c>
      <c r="D100" s="3">
        <v>14013</v>
      </c>
      <c r="E100" s="4">
        <v>209</v>
      </c>
      <c r="F100" s="3">
        <v>0.12</v>
      </c>
      <c r="G100">
        <f>(D100-E100)*F100-E100*0.5</f>
        <v>1551.98</v>
      </c>
    </row>
    <row r="101" spans="1:7" ht="15.75" outlineLevel="1" collapsed="1" x14ac:dyDescent="0.25">
      <c r="A101" s="1"/>
      <c r="B101" s="6" t="s">
        <v>56</v>
      </c>
      <c r="C101" s="1"/>
      <c r="D101" s="3">
        <f>SUBTOTAL(9,D85:D100)</f>
        <v>606981</v>
      </c>
      <c r="E101" s="4">
        <f>SUBTOTAL(9,E85:E100)</f>
        <v>18076</v>
      </c>
      <c r="F101" s="3"/>
      <c r="G101">
        <f>SUBTOTAL(9,G85:G100)</f>
        <v>278705.79999999993</v>
      </c>
    </row>
    <row r="102" spans="1:7" ht="15.75" hidden="1" outlineLevel="2" x14ac:dyDescent="0.25">
      <c r="A102" s="1" t="s">
        <v>6</v>
      </c>
      <c r="B102" s="1" t="s">
        <v>28</v>
      </c>
      <c r="C102" s="1" t="s">
        <v>29</v>
      </c>
      <c r="D102" s="3">
        <v>8810</v>
      </c>
      <c r="E102" s="4">
        <v>202</v>
      </c>
      <c r="F102" s="3">
        <v>0.62</v>
      </c>
      <c r="G102">
        <f>(D102-E102)*F102-E102*0.5</f>
        <v>5235.96</v>
      </c>
    </row>
    <row r="103" spans="1:7" ht="15.75" hidden="1" outlineLevel="2" x14ac:dyDescent="0.25">
      <c r="A103" s="1" t="s">
        <v>9</v>
      </c>
      <c r="B103" s="1" t="s">
        <v>28</v>
      </c>
      <c r="C103" s="1" t="s">
        <v>29</v>
      </c>
      <c r="D103" s="3">
        <v>9734</v>
      </c>
      <c r="E103" s="4">
        <v>238</v>
      </c>
      <c r="F103" s="3">
        <v>0.32</v>
      </c>
      <c r="G103">
        <f>(D103-E103)*F103-E103*0.5</f>
        <v>2919.7200000000003</v>
      </c>
    </row>
    <row r="104" spans="1:7" ht="15.75" hidden="1" outlineLevel="2" x14ac:dyDescent="0.25">
      <c r="A104" s="1" t="s">
        <v>10</v>
      </c>
      <c r="B104" s="1" t="s">
        <v>28</v>
      </c>
      <c r="C104" s="1" t="s">
        <v>29</v>
      </c>
      <c r="D104" s="3">
        <v>14728</v>
      </c>
      <c r="E104" s="4">
        <v>505</v>
      </c>
      <c r="F104" s="3">
        <v>0.56000000000000005</v>
      </c>
      <c r="G104">
        <f>(D104-E104)*F104-E104*0.5</f>
        <v>7712.380000000001</v>
      </c>
    </row>
    <row r="105" spans="1:7" ht="15.75" hidden="1" outlineLevel="2" x14ac:dyDescent="0.25">
      <c r="A105" s="1" t="s">
        <v>11</v>
      </c>
      <c r="B105" s="1" t="s">
        <v>28</v>
      </c>
      <c r="C105" s="1" t="s">
        <v>29</v>
      </c>
      <c r="D105" s="3">
        <v>1481</v>
      </c>
      <c r="E105" s="4">
        <v>47</v>
      </c>
      <c r="F105" s="3">
        <v>0.35</v>
      </c>
      <c r="G105">
        <f>(D105-E105)*F105-E105*0.5</f>
        <v>478.4</v>
      </c>
    </row>
    <row r="106" spans="1:7" ht="15.75" hidden="1" outlineLevel="2" x14ac:dyDescent="0.25">
      <c r="A106" s="1" t="s">
        <v>12</v>
      </c>
      <c r="B106" s="1" t="s">
        <v>28</v>
      </c>
      <c r="C106" s="1" t="s">
        <v>29</v>
      </c>
      <c r="D106" s="3">
        <v>20159</v>
      </c>
      <c r="E106" s="4">
        <v>252</v>
      </c>
      <c r="F106" s="3">
        <v>0.33</v>
      </c>
      <c r="G106">
        <f>(D106-E106)*F106-E106*0.5</f>
        <v>6443.31</v>
      </c>
    </row>
    <row r="107" spans="1:7" ht="15.75" hidden="1" outlineLevel="2" x14ac:dyDescent="0.25">
      <c r="A107" s="1" t="s">
        <v>13</v>
      </c>
      <c r="B107" s="1" t="s">
        <v>28</v>
      </c>
      <c r="C107" s="1" t="s">
        <v>29</v>
      </c>
      <c r="D107" s="3">
        <v>23653</v>
      </c>
      <c r="E107" s="4">
        <v>1090</v>
      </c>
      <c r="F107" s="3">
        <v>0.37</v>
      </c>
      <c r="G107">
        <f>(D107-E107)*F107-E107*0.5</f>
        <v>7803.3099999999995</v>
      </c>
    </row>
    <row r="108" spans="1:7" ht="15.75" hidden="1" outlineLevel="2" x14ac:dyDescent="0.25">
      <c r="A108" s="1" t="s">
        <v>14</v>
      </c>
      <c r="B108" s="1" t="s">
        <v>28</v>
      </c>
      <c r="C108" s="1" t="s">
        <v>29</v>
      </c>
      <c r="D108" s="3">
        <v>53691</v>
      </c>
      <c r="E108" s="4">
        <v>187</v>
      </c>
      <c r="F108" s="3">
        <v>0.55000000000000004</v>
      </c>
      <c r="G108">
        <f>(D108-E108)*F108-E108*0.5</f>
        <v>29333.7</v>
      </c>
    </row>
    <row r="109" spans="1:7" ht="15.75" hidden="1" outlineLevel="2" x14ac:dyDescent="0.25">
      <c r="A109" s="1" t="s">
        <v>15</v>
      </c>
      <c r="B109" s="1" t="s">
        <v>28</v>
      </c>
      <c r="C109" s="1" t="s">
        <v>29</v>
      </c>
      <c r="D109" s="3">
        <v>37779</v>
      </c>
      <c r="E109" s="4">
        <v>614</v>
      </c>
      <c r="F109" s="3">
        <v>0.65</v>
      </c>
      <c r="G109">
        <f>(D109-E109)*F109-E109*0.5</f>
        <v>23850.25</v>
      </c>
    </row>
    <row r="110" spans="1:7" ht="15.75" hidden="1" outlineLevel="2" x14ac:dyDescent="0.25">
      <c r="A110" s="1" t="s">
        <v>16</v>
      </c>
      <c r="B110" s="1" t="s">
        <v>28</v>
      </c>
      <c r="C110" s="1" t="s">
        <v>29</v>
      </c>
      <c r="D110" s="3">
        <v>45608</v>
      </c>
      <c r="E110" s="4">
        <v>1314</v>
      </c>
      <c r="F110" s="3">
        <v>0.69</v>
      </c>
      <c r="G110">
        <f>(D110-E110)*F110-E110*0.5</f>
        <v>29905.859999999997</v>
      </c>
    </row>
    <row r="111" spans="1:7" ht="15.75" hidden="1" outlineLevel="2" x14ac:dyDescent="0.25">
      <c r="A111" s="1" t="s">
        <v>17</v>
      </c>
      <c r="B111" s="1" t="s">
        <v>28</v>
      </c>
      <c r="C111" s="1" t="s">
        <v>29</v>
      </c>
      <c r="D111" s="3">
        <v>66726</v>
      </c>
      <c r="E111" s="4">
        <v>2037</v>
      </c>
      <c r="F111" s="3">
        <v>0.49</v>
      </c>
      <c r="G111">
        <f>(D111-E111)*F111-E111*0.5</f>
        <v>30679.11</v>
      </c>
    </row>
    <row r="112" spans="1:7" ht="15.75" hidden="1" outlineLevel="2" x14ac:dyDescent="0.25">
      <c r="A112" s="1" t="s">
        <v>18</v>
      </c>
      <c r="B112" s="1" t="s">
        <v>28</v>
      </c>
      <c r="C112" s="1" t="s">
        <v>29</v>
      </c>
      <c r="D112" s="3">
        <v>51740</v>
      </c>
      <c r="E112" s="4">
        <v>1363</v>
      </c>
      <c r="F112" s="3">
        <v>0.48</v>
      </c>
      <c r="G112">
        <f>(D112-E112)*F112-E112*0.5</f>
        <v>23499.46</v>
      </c>
    </row>
    <row r="113" spans="1:7" ht="15.75" hidden="1" outlineLevel="2" x14ac:dyDescent="0.25">
      <c r="A113" s="1" t="s">
        <v>19</v>
      </c>
      <c r="B113" s="1" t="s">
        <v>28</v>
      </c>
      <c r="C113" s="1" t="s">
        <v>29</v>
      </c>
      <c r="D113" s="3">
        <v>15096</v>
      </c>
      <c r="E113" s="4">
        <v>359</v>
      </c>
      <c r="F113" s="3">
        <v>0.36</v>
      </c>
      <c r="G113">
        <f>(D113-E113)*F113-E113*0.5</f>
        <v>5125.82</v>
      </c>
    </row>
    <row r="114" spans="1:7" ht="15.75" hidden="1" outlineLevel="2" x14ac:dyDescent="0.25">
      <c r="A114" s="1" t="s">
        <v>20</v>
      </c>
      <c r="B114" s="1" t="s">
        <v>28</v>
      </c>
      <c r="C114" s="1" t="s">
        <v>29</v>
      </c>
      <c r="D114" s="3">
        <v>144483</v>
      </c>
      <c r="E114" s="4">
        <v>2724</v>
      </c>
      <c r="F114" s="3">
        <v>0.39</v>
      </c>
      <c r="G114">
        <f>(D114-E114)*F114-E114*0.5</f>
        <v>53924.01</v>
      </c>
    </row>
    <row r="115" spans="1:7" ht="15.75" hidden="1" outlineLevel="2" x14ac:dyDescent="0.25">
      <c r="A115" s="1" t="s">
        <v>21</v>
      </c>
      <c r="B115" s="1" t="s">
        <v>28</v>
      </c>
      <c r="C115" s="1" t="s">
        <v>29</v>
      </c>
      <c r="D115" s="3">
        <v>4393</v>
      </c>
      <c r="E115" s="4">
        <v>51</v>
      </c>
      <c r="F115" s="3">
        <v>0.41</v>
      </c>
      <c r="G115">
        <f>(D115-E115)*F115-E115*0.5</f>
        <v>1754.7199999999998</v>
      </c>
    </row>
    <row r="116" spans="1:7" ht="15.75" hidden="1" outlineLevel="2" x14ac:dyDescent="0.25">
      <c r="A116" s="1" t="s">
        <v>22</v>
      </c>
      <c r="B116" s="1" t="s">
        <v>28</v>
      </c>
      <c r="C116" s="1" t="s">
        <v>29</v>
      </c>
      <c r="D116" s="3">
        <v>6958</v>
      </c>
      <c r="E116" s="4">
        <v>221</v>
      </c>
      <c r="F116" s="3">
        <v>0.16</v>
      </c>
      <c r="G116">
        <f>(D116-E116)*F116-E116*0.5</f>
        <v>967.42000000000007</v>
      </c>
    </row>
    <row r="117" spans="1:7" ht="15.75" hidden="1" outlineLevel="2" x14ac:dyDescent="0.25">
      <c r="A117" s="1" t="s">
        <v>23</v>
      </c>
      <c r="B117" s="1" t="s">
        <v>28</v>
      </c>
      <c r="C117" s="1" t="s">
        <v>29</v>
      </c>
      <c r="D117" s="3">
        <v>6926</v>
      </c>
      <c r="E117" s="4">
        <v>193</v>
      </c>
      <c r="F117" s="3">
        <v>0.19</v>
      </c>
      <c r="G117">
        <f>(D117-E117)*F117-E117*0.5</f>
        <v>1182.77</v>
      </c>
    </row>
    <row r="118" spans="1:7" ht="15.75" outlineLevel="1" collapsed="1" x14ac:dyDescent="0.25">
      <c r="A118" s="1"/>
      <c r="B118" s="6" t="s">
        <v>54</v>
      </c>
      <c r="C118" s="1"/>
      <c r="D118" s="3">
        <f>SUBTOTAL(9,D102:D117)</f>
        <v>511965</v>
      </c>
      <c r="E118" s="4">
        <f>SUBTOTAL(9,E102:E117)</f>
        <v>11397</v>
      </c>
      <c r="F118" s="3"/>
      <c r="G118">
        <f>SUBTOTAL(9,G102:G117)</f>
        <v>230816.2</v>
      </c>
    </row>
    <row r="119" spans="1:7" ht="15.75" x14ac:dyDescent="0.25">
      <c r="A119" s="1"/>
      <c r="B119" s="6" t="s">
        <v>52</v>
      </c>
      <c r="C119" s="1"/>
      <c r="D119" s="3">
        <f>SUBTOTAL(9,D2:D117)</f>
        <v>4713629</v>
      </c>
      <c r="E119" s="4">
        <f>SUBTOTAL(9,E2:E117)</f>
        <v>109526</v>
      </c>
      <c r="F119" s="3"/>
      <c r="G119">
        <f>SUBTOTAL(9,G2:G117)</f>
        <v>2236188.4399999995</v>
      </c>
    </row>
  </sheetData>
  <sortState ref="A2:G118">
    <sortCondition descending="1" ref="G3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A11" sqref="A11"/>
    </sheetView>
  </sheetViews>
  <sheetFormatPr defaultRowHeight="15" x14ac:dyDescent="0.25"/>
  <cols>
    <col min="1" max="1" width="29.28515625" bestFit="1" customWidth="1"/>
    <col min="2" max="2" width="12.5703125" bestFit="1" customWidth="1"/>
    <col min="3" max="3" width="20.85546875" bestFit="1" customWidth="1"/>
  </cols>
  <sheetData>
    <row r="3" spans="1:2" x14ac:dyDescent="0.25">
      <c r="A3" s="7" t="s">
        <v>59</v>
      </c>
      <c r="B3" t="s">
        <v>60</v>
      </c>
    </row>
    <row r="4" spans="1:2" x14ac:dyDescent="0.25">
      <c r="A4" s="8" t="s">
        <v>19</v>
      </c>
      <c r="B4" s="5">
        <v>433461.65</v>
      </c>
    </row>
    <row r="5" spans="1:2" x14ac:dyDescent="0.25">
      <c r="A5" s="8" t="s">
        <v>13</v>
      </c>
      <c r="B5" s="5">
        <v>213738.68999999997</v>
      </c>
    </row>
    <row r="6" spans="1:2" x14ac:dyDescent="0.25">
      <c r="A6" s="8" t="s">
        <v>20</v>
      </c>
      <c r="B6" s="5">
        <v>204172.72</v>
      </c>
    </row>
    <row r="7" spans="1:2" x14ac:dyDescent="0.25">
      <c r="A7" s="8" t="s">
        <v>18</v>
      </c>
      <c r="B7" s="5">
        <v>179726.84</v>
      </c>
    </row>
    <row r="8" spans="1:2" x14ac:dyDescent="0.25">
      <c r="A8" s="8" t="s">
        <v>12</v>
      </c>
      <c r="B8" s="5">
        <v>178250.06</v>
      </c>
    </row>
    <row r="9" spans="1:2" x14ac:dyDescent="0.25">
      <c r="A9" s="8" t="s">
        <v>16</v>
      </c>
      <c r="B9" s="5">
        <v>163628.30000000002</v>
      </c>
    </row>
    <row r="10" spans="1:2" x14ac:dyDescent="0.25">
      <c r="A10" s="8" t="s">
        <v>17</v>
      </c>
      <c r="B10" s="5">
        <v>156209.34</v>
      </c>
    </row>
    <row r="11" spans="1:2" x14ac:dyDescent="0.25">
      <c r="A11" s="8" t="s">
        <v>14</v>
      </c>
      <c r="B11" s="5">
        <v>148385.39000000001</v>
      </c>
    </row>
    <row r="12" spans="1:2" x14ac:dyDescent="0.25">
      <c r="A12" s="8" t="s">
        <v>15</v>
      </c>
      <c r="B12" s="5">
        <v>146000.38999999998</v>
      </c>
    </row>
    <row r="13" spans="1:2" x14ac:dyDescent="0.25">
      <c r="A13" s="8" t="s">
        <v>10</v>
      </c>
      <c r="B13" s="5">
        <v>119696.95000000001</v>
      </c>
    </row>
    <row r="14" spans="1:2" x14ac:dyDescent="0.25">
      <c r="A14" s="8" t="s">
        <v>6</v>
      </c>
      <c r="B14" s="5">
        <v>86940.23</v>
      </c>
    </row>
    <row r="15" spans="1:2" x14ac:dyDescent="0.25">
      <c r="A15" s="8" t="s">
        <v>9</v>
      </c>
      <c r="B15" s="5">
        <v>85168</v>
      </c>
    </row>
    <row r="16" spans="1:2" x14ac:dyDescent="0.25">
      <c r="A16" s="8" t="s">
        <v>11</v>
      </c>
      <c r="B16" s="5">
        <v>69958.91</v>
      </c>
    </row>
    <row r="17" spans="1:2" x14ac:dyDescent="0.25">
      <c r="A17" s="8" t="s">
        <v>21</v>
      </c>
      <c r="B17" s="5">
        <v>23211.660000000003</v>
      </c>
    </row>
    <row r="18" spans="1:2" x14ac:dyDescent="0.25">
      <c r="A18" s="8" t="s">
        <v>23</v>
      </c>
      <c r="B18" s="5">
        <v>18228.73</v>
      </c>
    </row>
    <row r="19" spans="1:2" x14ac:dyDescent="0.25">
      <c r="A19" s="8" t="s">
        <v>22</v>
      </c>
      <c r="B19" s="5">
        <v>9410.58</v>
      </c>
    </row>
    <row r="20" spans="1:2" x14ac:dyDescent="0.25">
      <c r="A20" s="8" t="s">
        <v>52</v>
      </c>
      <c r="B20" s="5">
        <v>2236188.44</v>
      </c>
    </row>
  </sheetData>
  <pageMargins left="0.7" right="0.7" top="0.75" bottom="0.75" header="0.3" footer="0.3"/>
  <pageSetup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activeCell="E6" sqref="E6"/>
    </sheetView>
  </sheetViews>
  <sheetFormatPr defaultRowHeight="15" x14ac:dyDescent="0.25"/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58</v>
      </c>
    </row>
    <row r="2" spans="1:7" ht="15.75" x14ac:dyDescent="0.2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  <c r="G2">
        <f>(D2-E2)*F2-E2*0.5</f>
        <v>34377.99</v>
      </c>
    </row>
    <row r="3" spans="1:7" ht="15.75" x14ac:dyDescent="0.2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  <c r="G3">
        <f t="shared" ref="G3:G66" si="0">(D3-E3)*F3-E3*0.5</f>
        <v>12857.849999999999</v>
      </c>
    </row>
    <row r="4" spans="1:7" ht="15.75" x14ac:dyDescent="0.2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  <c r="G4">
        <f t="shared" si="0"/>
        <v>16008.77</v>
      </c>
    </row>
    <row r="5" spans="1:7" ht="15.75" x14ac:dyDescent="0.2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  <c r="G5">
        <f t="shared" si="0"/>
        <v>7334.4800000000005</v>
      </c>
    </row>
    <row r="6" spans="1:7" ht="15.75" x14ac:dyDescent="0.2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  <c r="G6">
        <f t="shared" si="0"/>
        <v>65757.319999999992</v>
      </c>
    </row>
    <row r="7" spans="1:7" ht="15.75" x14ac:dyDescent="0.2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  <c r="G7">
        <f t="shared" si="0"/>
        <v>63592.5</v>
      </c>
    </row>
    <row r="8" spans="1:7" ht="15.75" x14ac:dyDescent="0.2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  <c r="G8">
        <f t="shared" si="0"/>
        <v>34399.560000000005</v>
      </c>
    </row>
    <row r="9" spans="1:7" ht="15.75" x14ac:dyDescent="0.2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  <c r="G9">
        <f t="shared" si="0"/>
        <v>16371.169999999998</v>
      </c>
    </row>
    <row r="10" spans="1:7" ht="15.75" x14ac:dyDescent="0.2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  <c r="G10">
        <f t="shared" si="0"/>
        <v>7034.7599999999993</v>
      </c>
    </row>
    <row r="11" spans="1:7" ht="15.75" x14ac:dyDescent="0.2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  <c r="G11">
        <f t="shared" si="0"/>
        <v>19537.55</v>
      </c>
    </row>
    <row r="12" spans="1:7" ht="15.75" x14ac:dyDescent="0.2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  <c r="G12">
        <f t="shared" si="0"/>
        <v>46893</v>
      </c>
    </row>
    <row r="13" spans="1:7" ht="15.75" x14ac:dyDescent="0.2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  <c r="G13">
        <f t="shared" si="0"/>
        <v>15506.859999999999</v>
      </c>
    </row>
    <row r="14" spans="1:7" ht="15.75" x14ac:dyDescent="0.2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  <c r="G14">
        <f t="shared" si="0"/>
        <v>47163.33</v>
      </c>
    </row>
    <row r="15" spans="1:7" ht="15.75" x14ac:dyDescent="0.2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  <c r="G15">
        <f t="shared" si="0"/>
        <v>3675.6800000000003</v>
      </c>
    </row>
    <row r="16" spans="1:7" ht="15.75" x14ac:dyDescent="0.2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  <c r="G16">
        <f t="shared" si="0"/>
        <v>3134.6</v>
      </c>
    </row>
    <row r="17" spans="1:7" ht="15.75" x14ac:dyDescent="0.2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  <c r="G17">
        <f t="shared" si="0"/>
        <v>238.98</v>
      </c>
    </row>
    <row r="18" spans="1:7" ht="15.75" x14ac:dyDescent="0.2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  <c r="G18">
        <f t="shared" si="0"/>
        <v>9656.4</v>
      </c>
    </row>
    <row r="19" spans="1:7" ht="15.75" x14ac:dyDescent="0.2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  <c r="G19">
        <f t="shared" si="0"/>
        <v>17193.23</v>
      </c>
    </row>
    <row r="20" spans="1:7" ht="15.75" x14ac:dyDescent="0.2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  <c r="G20">
        <f t="shared" si="0"/>
        <v>23020.079999999998</v>
      </c>
    </row>
    <row r="21" spans="1:7" ht="15.75" x14ac:dyDescent="0.2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  <c r="G21">
        <f t="shared" si="0"/>
        <v>3760.1499999999996</v>
      </c>
    </row>
    <row r="22" spans="1:7" ht="15.75" x14ac:dyDescent="0.2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  <c r="G22">
        <f t="shared" si="0"/>
        <v>37513.980000000003</v>
      </c>
    </row>
    <row r="23" spans="1:7" ht="15.75" x14ac:dyDescent="0.2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  <c r="G23">
        <f t="shared" si="0"/>
        <v>27476.649999999998</v>
      </c>
    </row>
    <row r="24" spans="1:7" ht="15.75" x14ac:dyDescent="0.2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  <c r="G24">
        <f t="shared" si="0"/>
        <v>30487.199999999997</v>
      </c>
    </row>
    <row r="25" spans="1:7" ht="15.75" x14ac:dyDescent="0.2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  <c r="G25">
        <f t="shared" si="0"/>
        <v>455.84</v>
      </c>
    </row>
    <row r="26" spans="1:7" ht="15.75" x14ac:dyDescent="0.2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  <c r="G26">
        <f t="shared" si="0"/>
        <v>43109.3</v>
      </c>
    </row>
    <row r="27" spans="1:7" ht="15.75" x14ac:dyDescent="0.2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  <c r="G27">
        <f t="shared" si="0"/>
        <v>24175.63</v>
      </c>
    </row>
    <row r="28" spans="1:7" ht="15.75" x14ac:dyDescent="0.2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  <c r="G28">
        <f t="shared" si="0"/>
        <v>43560.409999999996</v>
      </c>
    </row>
    <row r="29" spans="1:7" ht="15.75" x14ac:dyDescent="0.2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  <c r="G29">
        <f t="shared" si="0"/>
        <v>12576.54</v>
      </c>
    </row>
    <row r="30" spans="1:7" ht="15.75" x14ac:dyDescent="0.2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  <c r="G30">
        <f t="shared" si="0"/>
        <v>10471.179999999998</v>
      </c>
    </row>
    <row r="31" spans="1:7" ht="15.75" x14ac:dyDescent="0.2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  <c r="G31">
        <f t="shared" si="0"/>
        <v>4276.3600000000006</v>
      </c>
    </row>
    <row r="32" spans="1:7" ht="15.75" x14ac:dyDescent="0.2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  <c r="G32">
        <f t="shared" si="0"/>
        <v>1904.35</v>
      </c>
    </row>
    <row r="33" spans="1:7" ht="15.75" x14ac:dyDescent="0.2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  <c r="G33">
        <f t="shared" si="0"/>
        <v>2498.2200000000003</v>
      </c>
    </row>
    <row r="34" spans="1:7" ht="15.75" x14ac:dyDescent="0.2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  <c r="G34">
        <f t="shared" si="0"/>
        <v>2664</v>
      </c>
    </row>
    <row r="35" spans="1:7" ht="15.75" x14ac:dyDescent="0.2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  <c r="G35">
        <f t="shared" si="0"/>
        <v>5875.46</v>
      </c>
    </row>
    <row r="36" spans="1:7" ht="15.75" x14ac:dyDescent="0.2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  <c r="G36">
        <f t="shared" si="0"/>
        <v>21001.3</v>
      </c>
    </row>
    <row r="37" spans="1:7" ht="15.75" x14ac:dyDescent="0.2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  <c r="G37">
        <f t="shared" si="0"/>
        <v>17999.099999999999</v>
      </c>
    </row>
    <row r="38" spans="1:7" ht="15.75" x14ac:dyDescent="0.2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  <c r="G38">
        <f t="shared" si="0"/>
        <v>2122.48</v>
      </c>
    </row>
    <row r="39" spans="1:7" ht="15.75" x14ac:dyDescent="0.2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  <c r="G39">
        <f t="shared" si="0"/>
        <v>82150.12</v>
      </c>
    </row>
    <row r="40" spans="1:7" ht="15.75" x14ac:dyDescent="0.2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  <c r="G40">
        <f t="shared" si="0"/>
        <v>8879.1</v>
      </c>
    </row>
    <row r="41" spans="1:7" ht="15.75" x14ac:dyDescent="0.2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  <c r="G41">
        <f t="shared" si="0"/>
        <v>40665.399999999994</v>
      </c>
    </row>
    <row r="42" spans="1:7" ht="15.75" x14ac:dyDescent="0.2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  <c r="G42">
        <f t="shared" si="0"/>
        <v>32079.699999999997</v>
      </c>
    </row>
    <row r="43" spans="1:7" ht="15.75" x14ac:dyDescent="0.2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  <c r="G43">
        <f t="shared" si="0"/>
        <v>17325</v>
      </c>
    </row>
    <row r="44" spans="1:7" ht="15.75" x14ac:dyDescent="0.2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  <c r="G44">
        <f t="shared" si="0"/>
        <v>39473.800000000003</v>
      </c>
    </row>
    <row r="45" spans="1:7" ht="15.75" x14ac:dyDescent="0.2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  <c r="G45">
        <f t="shared" si="0"/>
        <v>114538.29000000001</v>
      </c>
    </row>
    <row r="46" spans="1:7" ht="15.75" x14ac:dyDescent="0.2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  <c r="G46">
        <f t="shared" si="0"/>
        <v>37109.599999999999</v>
      </c>
    </row>
    <row r="47" spans="1:7" ht="15.75" x14ac:dyDescent="0.2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  <c r="G47">
        <f t="shared" si="0"/>
        <v>6574.5</v>
      </c>
    </row>
    <row r="48" spans="1:7" ht="15.75" x14ac:dyDescent="0.2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  <c r="G48">
        <f t="shared" si="0"/>
        <v>422.95</v>
      </c>
    </row>
    <row r="49" spans="1:7" ht="15.75" x14ac:dyDescent="0.2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  <c r="G49">
        <f t="shared" si="0"/>
        <v>3952.3</v>
      </c>
    </row>
    <row r="50" spans="1:7" ht="15.75" x14ac:dyDescent="0.2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  <c r="G50">
        <f t="shared" si="0"/>
        <v>13346.6</v>
      </c>
    </row>
    <row r="51" spans="1:7" ht="15.75" x14ac:dyDescent="0.2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  <c r="G51">
        <f t="shared" si="0"/>
        <v>38705.360000000001</v>
      </c>
    </row>
    <row r="52" spans="1:7" ht="15.75" x14ac:dyDescent="0.2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  <c r="G52">
        <f t="shared" si="0"/>
        <v>18115.75</v>
      </c>
    </row>
    <row r="53" spans="1:7" ht="15.75" x14ac:dyDescent="0.2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  <c r="G53">
        <f t="shared" si="0"/>
        <v>20088.599999999999</v>
      </c>
    </row>
    <row r="54" spans="1:7" ht="15.75" x14ac:dyDescent="0.2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  <c r="G54">
        <f t="shared" si="0"/>
        <v>21488.75</v>
      </c>
    </row>
    <row r="55" spans="1:7" ht="15.75" x14ac:dyDescent="0.2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  <c r="G55">
        <f t="shared" si="0"/>
        <v>3370.8300000000004</v>
      </c>
    </row>
    <row r="56" spans="1:7" ht="15.75" x14ac:dyDescent="0.2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  <c r="G56">
        <f t="shared" si="0"/>
        <v>8048.6299999999992</v>
      </c>
    </row>
    <row r="57" spans="1:7" ht="15.75" x14ac:dyDescent="0.2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  <c r="G57">
        <f t="shared" si="0"/>
        <v>46993.89</v>
      </c>
    </row>
    <row r="58" spans="1:7" ht="15.75" x14ac:dyDescent="0.2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  <c r="G58">
        <f t="shared" si="0"/>
        <v>20834.640000000003</v>
      </c>
    </row>
    <row r="59" spans="1:7" ht="15.75" x14ac:dyDescent="0.2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  <c r="G59">
        <f t="shared" si="0"/>
        <v>15267.75</v>
      </c>
    </row>
    <row r="60" spans="1:7" ht="15.75" x14ac:dyDescent="0.2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  <c r="G60">
        <f t="shared" si="0"/>
        <v>13215.609999999999</v>
      </c>
    </row>
    <row r="61" spans="1:7" ht="15.75" x14ac:dyDescent="0.2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  <c r="G61">
        <f t="shared" si="0"/>
        <v>78730.540000000008</v>
      </c>
    </row>
    <row r="62" spans="1:7" ht="15.75" x14ac:dyDescent="0.2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  <c r="G62">
        <f t="shared" si="0"/>
        <v>12100.71</v>
      </c>
    </row>
    <row r="63" spans="1:7" ht="15.75" x14ac:dyDescent="0.2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  <c r="G63">
        <f t="shared" si="0"/>
        <v>3213.6</v>
      </c>
    </row>
    <row r="64" spans="1:7" ht="15.75" x14ac:dyDescent="0.2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  <c r="G64">
        <f t="shared" si="0"/>
        <v>2710.36</v>
      </c>
    </row>
    <row r="65" spans="1:7" ht="15.75" x14ac:dyDescent="0.2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  <c r="G65">
        <f t="shared" si="0"/>
        <v>7883.1600000000008</v>
      </c>
    </row>
    <row r="66" spans="1:7" ht="15.75" x14ac:dyDescent="0.2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  <c r="G66">
        <f t="shared" si="0"/>
        <v>5235.96</v>
      </c>
    </row>
    <row r="67" spans="1:7" ht="15.75" x14ac:dyDescent="0.2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  <c r="G67">
        <f t="shared" ref="G67:G113" si="1">(D67-E67)*F67-E67*0.5</f>
        <v>2919.7200000000003</v>
      </c>
    </row>
    <row r="68" spans="1:7" ht="15.75" x14ac:dyDescent="0.2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  <c r="G68">
        <f t="shared" si="1"/>
        <v>7712.380000000001</v>
      </c>
    </row>
    <row r="69" spans="1:7" ht="15.75" x14ac:dyDescent="0.2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  <c r="G69">
        <f t="shared" si="1"/>
        <v>478.4</v>
      </c>
    </row>
    <row r="70" spans="1:7" ht="15.75" x14ac:dyDescent="0.2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  <c r="G70">
        <f t="shared" si="1"/>
        <v>6443.31</v>
      </c>
    </row>
    <row r="71" spans="1:7" ht="15.75" x14ac:dyDescent="0.2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  <c r="G71">
        <f t="shared" si="1"/>
        <v>7803.3099999999995</v>
      </c>
    </row>
    <row r="72" spans="1:7" ht="15.75" x14ac:dyDescent="0.2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  <c r="G72">
        <f t="shared" si="1"/>
        <v>29333.7</v>
      </c>
    </row>
    <row r="73" spans="1:7" ht="15.75" x14ac:dyDescent="0.2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  <c r="G73">
        <f t="shared" si="1"/>
        <v>23850.25</v>
      </c>
    </row>
    <row r="74" spans="1:7" ht="15.75" x14ac:dyDescent="0.2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  <c r="G74">
        <f t="shared" si="1"/>
        <v>29905.859999999997</v>
      </c>
    </row>
    <row r="75" spans="1:7" ht="15.75" x14ac:dyDescent="0.2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  <c r="G75">
        <f t="shared" si="1"/>
        <v>30679.11</v>
      </c>
    </row>
    <row r="76" spans="1:7" ht="15.75" x14ac:dyDescent="0.2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  <c r="G76">
        <f t="shared" si="1"/>
        <v>23499.46</v>
      </c>
    </row>
    <row r="77" spans="1:7" ht="15.75" x14ac:dyDescent="0.2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  <c r="G77">
        <f t="shared" si="1"/>
        <v>5125.82</v>
      </c>
    </row>
    <row r="78" spans="1:7" ht="15.75" x14ac:dyDescent="0.2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  <c r="G78">
        <f t="shared" si="1"/>
        <v>53924.01</v>
      </c>
    </row>
    <row r="79" spans="1:7" ht="15.75" x14ac:dyDescent="0.2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  <c r="G79">
        <f t="shared" si="1"/>
        <v>1754.7199999999998</v>
      </c>
    </row>
    <row r="80" spans="1:7" ht="15.75" x14ac:dyDescent="0.2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  <c r="G80">
        <f t="shared" si="1"/>
        <v>967.42000000000007</v>
      </c>
    </row>
    <row r="81" spans="1:7" ht="15.75" x14ac:dyDescent="0.2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  <c r="G81">
        <f t="shared" si="1"/>
        <v>1182.77</v>
      </c>
    </row>
    <row r="82" spans="1:7" ht="15.75" x14ac:dyDescent="0.2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  <c r="G82">
        <f t="shared" si="1"/>
        <v>11286.28</v>
      </c>
    </row>
    <row r="83" spans="1:7" ht="15.75" x14ac:dyDescent="0.2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  <c r="G83">
        <f t="shared" si="1"/>
        <v>249.5</v>
      </c>
    </row>
    <row r="84" spans="1:7" ht="15.75" x14ac:dyDescent="0.2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  <c r="G84">
        <f t="shared" si="1"/>
        <v>16773.010000000002</v>
      </c>
    </row>
    <row r="85" spans="1:7" ht="15.75" x14ac:dyDescent="0.2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  <c r="G85">
        <f t="shared" si="1"/>
        <v>17009.259999999998</v>
      </c>
    </row>
    <row r="86" spans="1:7" ht="15.75" x14ac:dyDescent="0.2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  <c r="G86">
        <f t="shared" si="1"/>
        <v>5921.0800000000008</v>
      </c>
    </row>
    <row r="87" spans="1:7" ht="15.75" x14ac:dyDescent="0.2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  <c r="G87">
        <f t="shared" si="1"/>
        <v>20871.5</v>
      </c>
    </row>
    <row r="88" spans="1:7" ht="15.75" x14ac:dyDescent="0.2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  <c r="G88">
        <f t="shared" si="1"/>
        <v>12098.060000000001</v>
      </c>
    </row>
    <row r="89" spans="1:7" ht="15.75" x14ac:dyDescent="0.2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  <c r="G89">
        <f t="shared" si="1"/>
        <v>9956.34</v>
      </c>
    </row>
    <row r="90" spans="1:7" ht="15.75" x14ac:dyDescent="0.2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  <c r="G90">
        <f t="shared" si="1"/>
        <v>3993.3199999999997</v>
      </c>
    </row>
    <row r="91" spans="1:7" ht="15.75" x14ac:dyDescent="0.2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  <c r="G91">
        <f t="shared" si="1"/>
        <v>37313.1</v>
      </c>
    </row>
    <row r="92" spans="1:7" ht="15.75" x14ac:dyDescent="0.2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  <c r="G92">
        <f t="shared" si="1"/>
        <v>11863.359999999999</v>
      </c>
    </row>
    <row r="93" spans="1:7" ht="15.75" x14ac:dyDescent="0.2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  <c r="G93">
        <f t="shared" si="1"/>
        <v>99659</v>
      </c>
    </row>
    <row r="94" spans="1:7" ht="15.75" x14ac:dyDescent="0.2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  <c r="G94">
        <f t="shared" si="1"/>
        <v>32603.17</v>
      </c>
    </row>
    <row r="95" spans="1:7" ht="15.75" x14ac:dyDescent="0.2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  <c r="G95">
        <f t="shared" si="1"/>
        <v>2909.2400000000002</v>
      </c>
    </row>
    <row r="96" spans="1:7" ht="15.75" x14ac:dyDescent="0.2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  <c r="G96">
        <f t="shared" si="1"/>
        <v>271.10000000000002</v>
      </c>
    </row>
    <row r="97" spans="1:7" ht="15.75" x14ac:dyDescent="0.2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  <c r="G97">
        <f t="shared" si="1"/>
        <v>921.32000000000016</v>
      </c>
    </row>
    <row r="98" spans="1:7" ht="15.75" x14ac:dyDescent="0.2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  <c r="G98">
        <f t="shared" si="1"/>
        <v>10373</v>
      </c>
    </row>
    <row r="99" spans="1:7" ht="15.75" x14ac:dyDescent="0.2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  <c r="G99">
        <f t="shared" si="1"/>
        <v>7366.88</v>
      </c>
    </row>
    <row r="100" spans="1:7" ht="15.75" x14ac:dyDescent="0.2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  <c r="G100">
        <f t="shared" si="1"/>
        <v>17065.66</v>
      </c>
    </row>
    <row r="101" spans="1:7" ht="15.75" x14ac:dyDescent="0.2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  <c r="G101">
        <f t="shared" si="1"/>
        <v>3288.92</v>
      </c>
    </row>
    <row r="102" spans="1:7" ht="15.75" x14ac:dyDescent="0.2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  <c r="G102">
        <f t="shared" si="1"/>
        <v>39003.14</v>
      </c>
    </row>
    <row r="103" spans="1:7" ht="15.75" x14ac:dyDescent="0.2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  <c r="G103">
        <f t="shared" si="1"/>
        <v>8473.7800000000007</v>
      </c>
    </row>
    <row r="104" spans="1:7" ht="15.75" x14ac:dyDescent="0.2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  <c r="G104">
        <f t="shared" si="1"/>
        <v>25139.14</v>
      </c>
    </row>
    <row r="105" spans="1:7" ht="15.75" x14ac:dyDescent="0.2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  <c r="G105">
        <f t="shared" si="1"/>
        <v>7707.5</v>
      </c>
    </row>
    <row r="106" spans="1:7" ht="15.75" x14ac:dyDescent="0.2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  <c r="G106">
        <f t="shared" si="1"/>
        <v>26670.720000000001</v>
      </c>
    </row>
    <row r="107" spans="1:7" ht="15.75" x14ac:dyDescent="0.2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  <c r="G107">
        <f t="shared" si="1"/>
        <v>11911.199999999999</v>
      </c>
    </row>
    <row r="108" spans="1:7" ht="15.75" x14ac:dyDescent="0.2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  <c r="G108">
        <f t="shared" si="1"/>
        <v>1221.2</v>
      </c>
    </row>
    <row r="109" spans="1:7" ht="15.75" x14ac:dyDescent="0.2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  <c r="G109">
        <f t="shared" si="1"/>
        <v>107324.6</v>
      </c>
    </row>
    <row r="110" spans="1:7" ht="15.75" x14ac:dyDescent="0.2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  <c r="G110">
        <f t="shared" si="1"/>
        <v>10800.720000000001</v>
      </c>
    </row>
    <row r="111" spans="1:7" ht="15.75" x14ac:dyDescent="0.2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  <c r="G111">
        <f t="shared" si="1"/>
        <v>807.56000000000006</v>
      </c>
    </row>
    <row r="112" spans="1:7" ht="15.75" x14ac:dyDescent="0.25">
      <c r="A112" s="1" t="s">
        <v>22</v>
      </c>
      <c r="B112" s="1" t="s">
        <v>31</v>
      </c>
      <c r="C112" s="1" t="s">
        <v>31</v>
      </c>
      <c r="D112" s="3">
        <v>670</v>
      </c>
      <c r="E112" s="4">
        <v>130</v>
      </c>
      <c r="F112" s="3">
        <v>0.12</v>
      </c>
      <c r="G112">
        <f t="shared" si="1"/>
        <v>-0.20000000000000284</v>
      </c>
    </row>
    <row r="113" spans="1:7" ht="15.75" x14ac:dyDescent="0.2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  <c r="G113">
        <f t="shared" si="1"/>
        <v>1551.98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topLeftCell="A73" workbookViewId="0">
      <selection activeCell="E101" sqref="E101"/>
    </sheetView>
  </sheetViews>
  <sheetFormatPr defaultRowHeight="15" x14ac:dyDescent="0.25"/>
  <cols>
    <col min="2" max="2" width="11.85546875" customWidth="1"/>
    <col min="3" max="3" width="20.140625" customWidth="1"/>
    <col min="4" max="4" width="18.85546875" customWidth="1"/>
    <col min="5" max="5" width="10" customWidth="1"/>
    <col min="6" max="6" width="24.28515625" customWidth="1"/>
    <col min="7" max="7" width="10.5703125" style="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9" t="s">
        <v>35</v>
      </c>
    </row>
    <row r="2" spans="1:7" ht="15.75" x14ac:dyDescent="0.2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  <c r="G2" s="5">
        <f>(Table1[[#This Row],[Books Distributed]]-Table1[[#This Row],[Returns]])*Table1[[#This Row],[Gildrose''s Royalty/book]]-Table1[[#This Row],[Returns]]*0.5</f>
        <v>34377.99</v>
      </c>
    </row>
    <row r="3" spans="1:7" ht="15.75" x14ac:dyDescent="0.2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  <c r="G3" s="5">
        <f>(Table1[[#This Row],[Books Distributed]]-Table1[[#This Row],[Returns]])*Table1[[#This Row],[Gildrose''s Royalty/book]]-Table1[[#This Row],[Returns]]*0.5</f>
        <v>12857.849999999999</v>
      </c>
    </row>
    <row r="4" spans="1:7" ht="15.75" x14ac:dyDescent="0.2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  <c r="G4" s="5">
        <f>(Table1[[#This Row],[Books Distributed]]-Table1[[#This Row],[Returns]])*Table1[[#This Row],[Gildrose''s Royalty/book]]-Table1[[#This Row],[Returns]]*0.5</f>
        <v>16008.77</v>
      </c>
    </row>
    <row r="5" spans="1:7" ht="15.75" x14ac:dyDescent="0.2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  <c r="G5" s="5">
        <f>(Table1[[#This Row],[Books Distributed]]-Table1[[#This Row],[Returns]])*Table1[[#This Row],[Gildrose''s Royalty/book]]-Table1[[#This Row],[Returns]]*0.5</f>
        <v>7334.4800000000005</v>
      </c>
    </row>
    <row r="6" spans="1:7" ht="15.75" x14ac:dyDescent="0.2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  <c r="G6" s="5">
        <f>(Table1[[#This Row],[Books Distributed]]-Table1[[#This Row],[Returns]])*Table1[[#This Row],[Gildrose''s Royalty/book]]-Table1[[#This Row],[Returns]]*0.5</f>
        <v>65757.319999999992</v>
      </c>
    </row>
    <row r="7" spans="1:7" ht="15.75" x14ac:dyDescent="0.2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  <c r="G7" s="5">
        <f>(Table1[[#This Row],[Books Distributed]]-Table1[[#This Row],[Returns]])*Table1[[#This Row],[Gildrose''s Royalty/book]]-Table1[[#This Row],[Returns]]*0.5</f>
        <v>63592.5</v>
      </c>
    </row>
    <row r="8" spans="1:7" ht="15.75" x14ac:dyDescent="0.2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  <c r="G8" s="5">
        <f>(Table1[[#This Row],[Books Distributed]]-Table1[[#This Row],[Returns]])*Table1[[#This Row],[Gildrose''s Royalty/book]]-Table1[[#This Row],[Returns]]*0.5</f>
        <v>34399.560000000005</v>
      </c>
    </row>
    <row r="9" spans="1:7" ht="15.75" x14ac:dyDescent="0.2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  <c r="G9" s="5">
        <f>(Table1[[#This Row],[Books Distributed]]-Table1[[#This Row],[Returns]])*Table1[[#This Row],[Gildrose''s Royalty/book]]-Table1[[#This Row],[Returns]]*0.5</f>
        <v>16371.169999999998</v>
      </c>
    </row>
    <row r="10" spans="1:7" ht="15.75" x14ac:dyDescent="0.2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  <c r="G10" s="5">
        <f>(Table1[[#This Row],[Books Distributed]]-Table1[[#This Row],[Returns]])*Table1[[#This Row],[Gildrose''s Royalty/book]]-Table1[[#This Row],[Returns]]*0.5</f>
        <v>7034.7599999999993</v>
      </c>
    </row>
    <row r="11" spans="1:7" ht="15.75" x14ac:dyDescent="0.2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  <c r="G11" s="5">
        <f>(Table1[[#This Row],[Books Distributed]]-Table1[[#This Row],[Returns]])*Table1[[#This Row],[Gildrose''s Royalty/book]]-Table1[[#This Row],[Returns]]*0.5</f>
        <v>19537.55</v>
      </c>
    </row>
    <row r="12" spans="1:7" ht="15.75" x14ac:dyDescent="0.2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  <c r="G12" s="5">
        <f>(Table1[[#This Row],[Books Distributed]]-Table1[[#This Row],[Returns]])*Table1[[#This Row],[Gildrose''s Royalty/book]]-Table1[[#This Row],[Returns]]*0.5</f>
        <v>46893</v>
      </c>
    </row>
    <row r="13" spans="1:7" ht="15.75" x14ac:dyDescent="0.2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  <c r="G13" s="5">
        <f>(Table1[[#This Row],[Books Distributed]]-Table1[[#This Row],[Returns]])*Table1[[#This Row],[Gildrose''s Royalty/book]]-Table1[[#This Row],[Returns]]*0.5</f>
        <v>15506.859999999999</v>
      </c>
    </row>
    <row r="14" spans="1:7" ht="15.75" x14ac:dyDescent="0.2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  <c r="G14" s="5">
        <f>(Table1[[#This Row],[Books Distributed]]-Table1[[#This Row],[Returns]])*Table1[[#This Row],[Gildrose''s Royalty/book]]-Table1[[#This Row],[Returns]]*0.5</f>
        <v>47163.33</v>
      </c>
    </row>
    <row r="15" spans="1:7" ht="15.75" x14ac:dyDescent="0.2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  <c r="G15" s="5">
        <f>(Table1[[#This Row],[Books Distributed]]-Table1[[#This Row],[Returns]])*Table1[[#This Row],[Gildrose''s Royalty/book]]-Table1[[#This Row],[Returns]]*0.5</f>
        <v>3675.6800000000003</v>
      </c>
    </row>
    <row r="16" spans="1:7" ht="15.75" x14ac:dyDescent="0.2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  <c r="G16" s="5">
        <f>(Table1[[#This Row],[Books Distributed]]-Table1[[#This Row],[Returns]])*Table1[[#This Row],[Gildrose''s Royalty/book]]-Table1[[#This Row],[Returns]]*0.5</f>
        <v>3134.6</v>
      </c>
    </row>
    <row r="17" spans="1:7" ht="15.75" x14ac:dyDescent="0.2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  <c r="G17" s="5">
        <f>(Table1[[#This Row],[Books Distributed]]-Table1[[#This Row],[Returns]])*Table1[[#This Row],[Gildrose''s Royalty/book]]-Table1[[#This Row],[Returns]]*0.5</f>
        <v>238.98</v>
      </c>
    </row>
    <row r="18" spans="1:7" ht="15.75" x14ac:dyDescent="0.2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  <c r="G18" s="5">
        <f>(Table1[[#This Row],[Books Distributed]]-Table1[[#This Row],[Returns]])*Table1[[#This Row],[Gildrose''s Royalty/book]]-Table1[[#This Row],[Returns]]*0.5</f>
        <v>9656.4</v>
      </c>
    </row>
    <row r="19" spans="1:7" ht="15.75" x14ac:dyDescent="0.2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  <c r="G19" s="5">
        <f>(Table1[[#This Row],[Books Distributed]]-Table1[[#This Row],[Returns]])*Table1[[#This Row],[Gildrose''s Royalty/book]]-Table1[[#This Row],[Returns]]*0.5</f>
        <v>17193.23</v>
      </c>
    </row>
    <row r="20" spans="1:7" ht="15.75" x14ac:dyDescent="0.2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  <c r="G20" s="5">
        <f>(Table1[[#This Row],[Books Distributed]]-Table1[[#This Row],[Returns]])*Table1[[#This Row],[Gildrose''s Royalty/book]]-Table1[[#This Row],[Returns]]*0.5</f>
        <v>23020.079999999998</v>
      </c>
    </row>
    <row r="21" spans="1:7" ht="15.75" x14ac:dyDescent="0.2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  <c r="G21" s="5">
        <f>(Table1[[#This Row],[Books Distributed]]-Table1[[#This Row],[Returns]])*Table1[[#This Row],[Gildrose''s Royalty/book]]-Table1[[#This Row],[Returns]]*0.5</f>
        <v>3760.1499999999996</v>
      </c>
    </row>
    <row r="22" spans="1:7" ht="15.75" x14ac:dyDescent="0.2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  <c r="G22" s="5">
        <f>(Table1[[#This Row],[Books Distributed]]-Table1[[#This Row],[Returns]])*Table1[[#This Row],[Gildrose''s Royalty/book]]-Table1[[#This Row],[Returns]]*0.5</f>
        <v>37513.980000000003</v>
      </c>
    </row>
    <row r="23" spans="1:7" ht="15.75" x14ac:dyDescent="0.2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  <c r="G23" s="5">
        <f>(Table1[[#This Row],[Books Distributed]]-Table1[[#This Row],[Returns]])*Table1[[#This Row],[Gildrose''s Royalty/book]]-Table1[[#This Row],[Returns]]*0.5</f>
        <v>27476.649999999998</v>
      </c>
    </row>
    <row r="24" spans="1:7" ht="15.75" x14ac:dyDescent="0.2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  <c r="G24" s="5">
        <f>(Table1[[#This Row],[Books Distributed]]-Table1[[#This Row],[Returns]])*Table1[[#This Row],[Gildrose''s Royalty/book]]-Table1[[#This Row],[Returns]]*0.5</f>
        <v>30487.199999999997</v>
      </c>
    </row>
    <row r="25" spans="1:7" ht="15.75" x14ac:dyDescent="0.2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  <c r="G25" s="5">
        <f>(Table1[[#This Row],[Books Distributed]]-Table1[[#This Row],[Returns]])*Table1[[#This Row],[Gildrose''s Royalty/book]]-Table1[[#This Row],[Returns]]*0.5</f>
        <v>455.84</v>
      </c>
    </row>
    <row r="26" spans="1:7" ht="15.75" x14ac:dyDescent="0.2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  <c r="G26" s="5">
        <f>(Table1[[#This Row],[Books Distributed]]-Table1[[#This Row],[Returns]])*Table1[[#This Row],[Gildrose''s Royalty/book]]-Table1[[#This Row],[Returns]]*0.5</f>
        <v>43109.3</v>
      </c>
    </row>
    <row r="27" spans="1:7" ht="15.75" x14ac:dyDescent="0.2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  <c r="G27" s="5">
        <f>(Table1[[#This Row],[Books Distributed]]-Table1[[#This Row],[Returns]])*Table1[[#This Row],[Gildrose''s Royalty/book]]-Table1[[#This Row],[Returns]]*0.5</f>
        <v>24175.63</v>
      </c>
    </row>
    <row r="28" spans="1:7" ht="15.75" x14ac:dyDescent="0.2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  <c r="G28" s="5">
        <f>(Table1[[#This Row],[Books Distributed]]-Table1[[#This Row],[Returns]])*Table1[[#This Row],[Gildrose''s Royalty/book]]-Table1[[#This Row],[Returns]]*0.5</f>
        <v>43560.409999999996</v>
      </c>
    </row>
    <row r="29" spans="1:7" ht="15.75" x14ac:dyDescent="0.2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  <c r="G29" s="5">
        <f>(Table1[[#This Row],[Books Distributed]]-Table1[[#This Row],[Returns]])*Table1[[#This Row],[Gildrose''s Royalty/book]]-Table1[[#This Row],[Returns]]*0.5</f>
        <v>12576.54</v>
      </c>
    </row>
    <row r="30" spans="1:7" ht="15.75" x14ac:dyDescent="0.2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  <c r="G30" s="5">
        <f>(Table1[[#This Row],[Books Distributed]]-Table1[[#This Row],[Returns]])*Table1[[#This Row],[Gildrose''s Royalty/book]]-Table1[[#This Row],[Returns]]*0.5</f>
        <v>10471.179999999998</v>
      </c>
    </row>
    <row r="31" spans="1:7" ht="15.75" x14ac:dyDescent="0.2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  <c r="G31" s="5">
        <f>(Table1[[#This Row],[Books Distributed]]-Table1[[#This Row],[Returns]])*Table1[[#This Row],[Gildrose''s Royalty/book]]-Table1[[#This Row],[Returns]]*0.5</f>
        <v>4276.3600000000006</v>
      </c>
    </row>
    <row r="32" spans="1:7" ht="15.75" x14ac:dyDescent="0.2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  <c r="G32" s="5">
        <f>(Table1[[#This Row],[Books Distributed]]-Table1[[#This Row],[Returns]])*Table1[[#This Row],[Gildrose''s Royalty/book]]-Table1[[#This Row],[Returns]]*0.5</f>
        <v>1904.35</v>
      </c>
    </row>
    <row r="33" spans="1:7" ht="15.75" x14ac:dyDescent="0.2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  <c r="G33" s="5">
        <f>(Table1[[#This Row],[Books Distributed]]-Table1[[#This Row],[Returns]])*Table1[[#This Row],[Gildrose''s Royalty/book]]-Table1[[#This Row],[Returns]]*0.5</f>
        <v>2498.2200000000003</v>
      </c>
    </row>
    <row r="34" spans="1:7" ht="15.75" x14ac:dyDescent="0.2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  <c r="G34" s="5">
        <f>(Table1[[#This Row],[Books Distributed]]-Table1[[#This Row],[Returns]])*Table1[[#This Row],[Gildrose''s Royalty/book]]-Table1[[#This Row],[Returns]]*0.5</f>
        <v>2664</v>
      </c>
    </row>
    <row r="35" spans="1:7" ht="15.75" x14ac:dyDescent="0.2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  <c r="G35" s="5">
        <f>(Table1[[#This Row],[Books Distributed]]-Table1[[#This Row],[Returns]])*Table1[[#This Row],[Gildrose''s Royalty/book]]-Table1[[#This Row],[Returns]]*0.5</f>
        <v>5875.46</v>
      </c>
    </row>
    <row r="36" spans="1:7" ht="15.75" x14ac:dyDescent="0.2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  <c r="G36" s="5">
        <f>(Table1[[#This Row],[Books Distributed]]-Table1[[#This Row],[Returns]])*Table1[[#This Row],[Gildrose''s Royalty/book]]-Table1[[#This Row],[Returns]]*0.5</f>
        <v>21001.3</v>
      </c>
    </row>
    <row r="37" spans="1:7" ht="15.75" x14ac:dyDescent="0.2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  <c r="G37" s="5">
        <f>(Table1[[#This Row],[Books Distributed]]-Table1[[#This Row],[Returns]])*Table1[[#This Row],[Gildrose''s Royalty/book]]-Table1[[#This Row],[Returns]]*0.5</f>
        <v>17999.099999999999</v>
      </c>
    </row>
    <row r="38" spans="1:7" ht="15.75" x14ac:dyDescent="0.2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  <c r="G38" s="5">
        <f>(Table1[[#This Row],[Books Distributed]]-Table1[[#This Row],[Returns]])*Table1[[#This Row],[Gildrose''s Royalty/book]]-Table1[[#This Row],[Returns]]*0.5</f>
        <v>2122.48</v>
      </c>
    </row>
    <row r="39" spans="1:7" ht="15.75" x14ac:dyDescent="0.2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  <c r="G39" s="5">
        <f>(Table1[[#This Row],[Books Distributed]]-Table1[[#This Row],[Returns]])*Table1[[#This Row],[Gildrose''s Royalty/book]]-Table1[[#This Row],[Returns]]*0.5</f>
        <v>82150.12</v>
      </c>
    </row>
    <row r="40" spans="1:7" ht="15.75" x14ac:dyDescent="0.2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  <c r="G40" s="5">
        <f>(Table1[[#This Row],[Books Distributed]]-Table1[[#This Row],[Returns]])*Table1[[#This Row],[Gildrose''s Royalty/book]]-Table1[[#This Row],[Returns]]*0.5</f>
        <v>8879.1</v>
      </c>
    </row>
    <row r="41" spans="1:7" ht="15.75" x14ac:dyDescent="0.2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  <c r="G41" s="5">
        <f>(Table1[[#This Row],[Books Distributed]]-Table1[[#This Row],[Returns]])*Table1[[#This Row],[Gildrose''s Royalty/book]]-Table1[[#This Row],[Returns]]*0.5</f>
        <v>40665.399999999994</v>
      </c>
    </row>
    <row r="42" spans="1:7" ht="15.75" x14ac:dyDescent="0.2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  <c r="G42" s="5">
        <f>(Table1[[#This Row],[Books Distributed]]-Table1[[#This Row],[Returns]])*Table1[[#This Row],[Gildrose''s Royalty/book]]-Table1[[#This Row],[Returns]]*0.5</f>
        <v>32079.699999999997</v>
      </c>
    </row>
    <row r="43" spans="1:7" ht="15.75" x14ac:dyDescent="0.2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  <c r="G43" s="5">
        <f>(Table1[[#This Row],[Books Distributed]]-Table1[[#This Row],[Returns]])*Table1[[#This Row],[Gildrose''s Royalty/book]]-Table1[[#This Row],[Returns]]*0.5</f>
        <v>17325</v>
      </c>
    </row>
    <row r="44" spans="1:7" ht="15.75" x14ac:dyDescent="0.2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  <c r="G44" s="5">
        <f>(Table1[[#This Row],[Books Distributed]]-Table1[[#This Row],[Returns]])*Table1[[#This Row],[Gildrose''s Royalty/book]]-Table1[[#This Row],[Returns]]*0.5</f>
        <v>39473.800000000003</v>
      </c>
    </row>
    <row r="45" spans="1:7" ht="15.75" x14ac:dyDescent="0.2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  <c r="G45" s="5">
        <f>(Table1[[#This Row],[Books Distributed]]-Table1[[#This Row],[Returns]])*Table1[[#This Row],[Gildrose''s Royalty/book]]-Table1[[#This Row],[Returns]]*0.5</f>
        <v>114538.29000000001</v>
      </c>
    </row>
    <row r="46" spans="1:7" ht="15.75" x14ac:dyDescent="0.2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  <c r="G46" s="5">
        <f>(Table1[[#This Row],[Books Distributed]]-Table1[[#This Row],[Returns]])*Table1[[#This Row],[Gildrose''s Royalty/book]]-Table1[[#This Row],[Returns]]*0.5</f>
        <v>37109.599999999999</v>
      </c>
    </row>
    <row r="47" spans="1:7" ht="15.75" x14ac:dyDescent="0.2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  <c r="G47" s="5">
        <f>(Table1[[#This Row],[Books Distributed]]-Table1[[#This Row],[Returns]])*Table1[[#This Row],[Gildrose''s Royalty/book]]-Table1[[#This Row],[Returns]]*0.5</f>
        <v>6574.5</v>
      </c>
    </row>
    <row r="48" spans="1:7" ht="15.75" x14ac:dyDescent="0.2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  <c r="G48" s="5">
        <f>(Table1[[#This Row],[Books Distributed]]-Table1[[#This Row],[Returns]])*Table1[[#This Row],[Gildrose''s Royalty/book]]-Table1[[#This Row],[Returns]]*0.5</f>
        <v>422.95</v>
      </c>
    </row>
    <row r="49" spans="1:7" ht="15.75" x14ac:dyDescent="0.2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  <c r="G49" s="5">
        <f>(Table1[[#This Row],[Books Distributed]]-Table1[[#This Row],[Returns]])*Table1[[#This Row],[Gildrose''s Royalty/book]]-Table1[[#This Row],[Returns]]*0.5</f>
        <v>3952.3</v>
      </c>
    </row>
    <row r="50" spans="1:7" ht="15.75" x14ac:dyDescent="0.2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  <c r="G50" s="5">
        <f>(Table1[[#This Row],[Books Distributed]]-Table1[[#This Row],[Returns]])*Table1[[#This Row],[Gildrose''s Royalty/book]]-Table1[[#This Row],[Returns]]*0.5</f>
        <v>13346.6</v>
      </c>
    </row>
    <row r="51" spans="1:7" ht="15.75" x14ac:dyDescent="0.2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  <c r="G51" s="5">
        <f>(Table1[[#This Row],[Books Distributed]]-Table1[[#This Row],[Returns]])*Table1[[#This Row],[Gildrose''s Royalty/book]]-Table1[[#This Row],[Returns]]*0.5</f>
        <v>38705.360000000001</v>
      </c>
    </row>
    <row r="52" spans="1:7" ht="15.75" x14ac:dyDescent="0.2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  <c r="G52" s="5">
        <f>(Table1[[#This Row],[Books Distributed]]-Table1[[#This Row],[Returns]])*Table1[[#This Row],[Gildrose''s Royalty/book]]-Table1[[#This Row],[Returns]]*0.5</f>
        <v>18115.75</v>
      </c>
    </row>
    <row r="53" spans="1:7" ht="15.75" x14ac:dyDescent="0.2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  <c r="G53" s="5">
        <f>(Table1[[#This Row],[Books Distributed]]-Table1[[#This Row],[Returns]])*Table1[[#This Row],[Gildrose''s Royalty/book]]-Table1[[#This Row],[Returns]]*0.5</f>
        <v>20088.599999999999</v>
      </c>
    </row>
    <row r="54" spans="1:7" ht="15.75" x14ac:dyDescent="0.2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  <c r="G54" s="5">
        <f>(Table1[[#This Row],[Books Distributed]]-Table1[[#This Row],[Returns]])*Table1[[#This Row],[Gildrose''s Royalty/book]]-Table1[[#This Row],[Returns]]*0.5</f>
        <v>21488.75</v>
      </c>
    </row>
    <row r="55" spans="1:7" ht="15.75" x14ac:dyDescent="0.2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  <c r="G55" s="5">
        <f>(Table1[[#This Row],[Books Distributed]]-Table1[[#This Row],[Returns]])*Table1[[#This Row],[Gildrose''s Royalty/book]]-Table1[[#This Row],[Returns]]*0.5</f>
        <v>3370.8300000000004</v>
      </c>
    </row>
    <row r="56" spans="1:7" ht="15.75" x14ac:dyDescent="0.2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  <c r="G56" s="5">
        <f>(Table1[[#This Row],[Books Distributed]]-Table1[[#This Row],[Returns]])*Table1[[#This Row],[Gildrose''s Royalty/book]]-Table1[[#This Row],[Returns]]*0.5</f>
        <v>8048.6299999999992</v>
      </c>
    </row>
    <row r="57" spans="1:7" ht="15.75" x14ac:dyDescent="0.2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  <c r="G57" s="5">
        <f>(Table1[[#This Row],[Books Distributed]]-Table1[[#This Row],[Returns]])*Table1[[#This Row],[Gildrose''s Royalty/book]]-Table1[[#This Row],[Returns]]*0.5</f>
        <v>46993.89</v>
      </c>
    </row>
    <row r="58" spans="1:7" ht="15.75" x14ac:dyDescent="0.2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  <c r="G58" s="5">
        <f>(Table1[[#This Row],[Books Distributed]]-Table1[[#This Row],[Returns]])*Table1[[#This Row],[Gildrose''s Royalty/book]]-Table1[[#This Row],[Returns]]*0.5</f>
        <v>20834.640000000003</v>
      </c>
    </row>
    <row r="59" spans="1:7" ht="15.75" x14ac:dyDescent="0.2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  <c r="G59" s="5">
        <f>(Table1[[#This Row],[Books Distributed]]-Table1[[#This Row],[Returns]])*Table1[[#This Row],[Gildrose''s Royalty/book]]-Table1[[#This Row],[Returns]]*0.5</f>
        <v>15267.75</v>
      </c>
    </row>
    <row r="60" spans="1:7" ht="15.75" x14ac:dyDescent="0.2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  <c r="G60" s="5">
        <f>(Table1[[#This Row],[Books Distributed]]-Table1[[#This Row],[Returns]])*Table1[[#This Row],[Gildrose''s Royalty/book]]-Table1[[#This Row],[Returns]]*0.5</f>
        <v>13215.609999999999</v>
      </c>
    </row>
    <row r="61" spans="1:7" ht="15.75" x14ac:dyDescent="0.2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  <c r="G61" s="5">
        <f>(Table1[[#This Row],[Books Distributed]]-Table1[[#This Row],[Returns]])*Table1[[#This Row],[Gildrose''s Royalty/book]]-Table1[[#This Row],[Returns]]*0.5</f>
        <v>78730.540000000008</v>
      </c>
    </row>
    <row r="62" spans="1:7" ht="15.75" x14ac:dyDescent="0.2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  <c r="G62" s="5">
        <f>(Table1[[#This Row],[Books Distributed]]-Table1[[#This Row],[Returns]])*Table1[[#This Row],[Gildrose''s Royalty/book]]-Table1[[#This Row],[Returns]]*0.5</f>
        <v>12100.71</v>
      </c>
    </row>
    <row r="63" spans="1:7" ht="15.75" x14ac:dyDescent="0.2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  <c r="G63" s="5">
        <f>(Table1[[#This Row],[Books Distributed]]-Table1[[#This Row],[Returns]])*Table1[[#This Row],[Gildrose''s Royalty/book]]-Table1[[#This Row],[Returns]]*0.5</f>
        <v>3213.6</v>
      </c>
    </row>
    <row r="64" spans="1:7" ht="15.75" x14ac:dyDescent="0.2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  <c r="G64" s="5">
        <f>(Table1[[#This Row],[Books Distributed]]-Table1[[#This Row],[Returns]])*Table1[[#This Row],[Gildrose''s Royalty/book]]-Table1[[#This Row],[Returns]]*0.5</f>
        <v>2710.36</v>
      </c>
    </row>
    <row r="65" spans="1:7" ht="15.75" x14ac:dyDescent="0.2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  <c r="G65" s="5">
        <f>(Table1[[#This Row],[Books Distributed]]-Table1[[#This Row],[Returns]])*Table1[[#This Row],[Gildrose''s Royalty/book]]-Table1[[#This Row],[Returns]]*0.5</f>
        <v>7883.1600000000008</v>
      </c>
    </row>
    <row r="66" spans="1:7" ht="15.75" x14ac:dyDescent="0.2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  <c r="G66" s="5">
        <f>(Table1[[#This Row],[Books Distributed]]-Table1[[#This Row],[Returns]])*Table1[[#This Row],[Gildrose''s Royalty/book]]-Table1[[#This Row],[Returns]]*0.5</f>
        <v>5235.96</v>
      </c>
    </row>
    <row r="67" spans="1:7" ht="15.75" x14ac:dyDescent="0.2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  <c r="G67" s="5">
        <f>(Table1[[#This Row],[Books Distributed]]-Table1[[#This Row],[Returns]])*Table1[[#This Row],[Gildrose''s Royalty/book]]-Table1[[#This Row],[Returns]]*0.5</f>
        <v>2919.7200000000003</v>
      </c>
    </row>
    <row r="68" spans="1:7" ht="15.75" x14ac:dyDescent="0.2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  <c r="G68" s="5">
        <f>(Table1[[#This Row],[Books Distributed]]-Table1[[#This Row],[Returns]])*Table1[[#This Row],[Gildrose''s Royalty/book]]-Table1[[#This Row],[Returns]]*0.5</f>
        <v>7712.380000000001</v>
      </c>
    </row>
    <row r="69" spans="1:7" ht="15.75" x14ac:dyDescent="0.2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  <c r="G69" s="5">
        <f>(Table1[[#This Row],[Books Distributed]]-Table1[[#This Row],[Returns]])*Table1[[#This Row],[Gildrose''s Royalty/book]]-Table1[[#This Row],[Returns]]*0.5</f>
        <v>478.4</v>
      </c>
    </row>
    <row r="70" spans="1:7" ht="15.75" x14ac:dyDescent="0.2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  <c r="G70" s="5">
        <f>(Table1[[#This Row],[Books Distributed]]-Table1[[#This Row],[Returns]])*Table1[[#This Row],[Gildrose''s Royalty/book]]-Table1[[#This Row],[Returns]]*0.5</f>
        <v>6443.31</v>
      </c>
    </row>
    <row r="71" spans="1:7" ht="15.75" x14ac:dyDescent="0.2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  <c r="G71" s="5">
        <f>(Table1[[#This Row],[Books Distributed]]-Table1[[#This Row],[Returns]])*Table1[[#This Row],[Gildrose''s Royalty/book]]-Table1[[#This Row],[Returns]]*0.5</f>
        <v>7803.3099999999995</v>
      </c>
    </row>
    <row r="72" spans="1:7" ht="15.75" x14ac:dyDescent="0.2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  <c r="G72" s="5">
        <f>(Table1[[#This Row],[Books Distributed]]-Table1[[#This Row],[Returns]])*Table1[[#This Row],[Gildrose''s Royalty/book]]-Table1[[#This Row],[Returns]]*0.5</f>
        <v>29333.7</v>
      </c>
    </row>
    <row r="73" spans="1:7" ht="15.75" x14ac:dyDescent="0.2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  <c r="G73" s="5">
        <f>(Table1[[#This Row],[Books Distributed]]-Table1[[#This Row],[Returns]])*Table1[[#This Row],[Gildrose''s Royalty/book]]-Table1[[#This Row],[Returns]]*0.5</f>
        <v>23850.25</v>
      </c>
    </row>
    <row r="74" spans="1:7" ht="15.75" x14ac:dyDescent="0.2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  <c r="G74" s="5">
        <f>(Table1[[#This Row],[Books Distributed]]-Table1[[#This Row],[Returns]])*Table1[[#This Row],[Gildrose''s Royalty/book]]-Table1[[#This Row],[Returns]]*0.5</f>
        <v>29905.859999999997</v>
      </c>
    </row>
    <row r="75" spans="1:7" ht="15.75" x14ac:dyDescent="0.2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  <c r="G75" s="5">
        <f>(Table1[[#This Row],[Books Distributed]]-Table1[[#This Row],[Returns]])*Table1[[#This Row],[Gildrose''s Royalty/book]]-Table1[[#This Row],[Returns]]*0.5</f>
        <v>30679.11</v>
      </c>
    </row>
    <row r="76" spans="1:7" ht="15.75" x14ac:dyDescent="0.2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  <c r="G76" s="5">
        <f>(Table1[[#This Row],[Books Distributed]]-Table1[[#This Row],[Returns]])*Table1[[#This Row],[Gildrose''s Royalty/book]]-Table1[[#This Row],[Returns]]*0.5</f>
        <v>23499.46</v>
      </c>
    </row>
    <row r="77" spans="1:7" ht="15.75" x14ac:dyDescent="0.2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  <c r="G77" s="5">
        <f>(Table1[[#This Row],[Books Distributed]]-Table1[[#This Row],[Returns]])*Table1[[#This Row],[Gildrose''s Royalty/book]]-Table1[[#This Row],[Returns]]*0.5</f>
        <v>5125.82</v>
      </c>
    </row>
    <row r="78" spans="1:7" ht="15.75" x14ac:dyDescent="0.2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  <c r="G78" s="5">
        <f>(Table1[[#This Row],[Books Distributed]]-Table1[[#This Row],[Returns]])*Table1[[#This Row],[Gildrose''s Royalty/book]]-Table1[[#This Row],[Returns]]*0.5</f>
        <v>53924.01</v>
      </c>
    </row>
    <row r="79" spans="1:7" ht="15.75" x14ac:dyDescent="0.2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  <c r="G79" s="5">
        <f>(Table1[[#This Row],[Books Distributed]]-Table1[[#This Row],[Returns]])*Table1[[#This Row],[Gildrose''s Royalty/book]]-Table1[[#This Row],[Returns]]*0.5</f>
        <v>1754.7199999999998</v>
      </c>
    </row>
    <row r="80" spans="1:7" ht="15.75" x14ac:dyDescent="0.2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  <c r="G80" s="5">
        <f>(Table1[[#This Row],[Books Distributed]]-Table1[[#This Row],[Returns]])*Table1[[#This Row],[Gildrose''s Royalty/book]]-Table1[[#This Row],[Returns]]*0.5</f>
        <v>967.42000000000007</v>
      </c>
    </row>
    <row r="81" spans="1:7" ht="15.75" x14ac:dyDescent="0.2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  <c r="G81" s="5">
        <f>(Table1[[#This Row],[Books Distributed]]-Table1[[#This Row],[Returns]])*Table1[[#This Row],[Gildrose''s Royalty/book]]-Table1[[#This Row],[Returns]]*0.5</f>
        <v>1182.77</v>
      </c>
    </row>
    <row r="82" spans="1:7" ht="15.75" x14ac:dyDescent="0.2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  <c r="G82" s="5">
        <f>(Table1[[#This Row],[Books Distributed]]-Table1[[#This Row],[Returns]])*Table1[[#This Row],[Gildrose''s Royalty/book]]-Table1[[#This Row],[Returns]]*0.5</f>
        <v>11286.28</v>
      </c>
    </row>
    <row r="83" spans="1:7" ht="15.75" x14ac:dyDescent="0.2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  <c r="G83" s="5">
        <f>(Table1[[#This Row],[Books Distributed]]-Table1[[#This Row],[Returns]])*Table1[[#This Row],[Gildrose''s Royalty/book]]-Table1[[#This Row],[Returns]]*0.5</f>
        <v>249.5</v>
      </c>
    </row>
    <row r="84" spans="1:7" ht="15.75" x14ac:dyDescent="0.2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  <c r="G84" s="5">
        <f>(Table1[[#This Row],[Books Distributed]]-Table1[[#This Row],[Returns]])*Table1[[#This Row],[Gildrose''s Royalty/book]]-Table1[[#This Row],[Returns]]*0.5</f>
        <v>16773.010000000002</v>
      </c>
    </row>
    <row r="85" spans="1:7" ht="15.75" x14ac:dyDescent="0.2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  <c r="G85" s="5">
        <f>(Table1[[#This Row],[Books Distributed]]-Table1[[#This Row],[Returns]])*Table1[[#This Row],[Gildrose''s Royalty/book]]-Table1[[#This Row],[Returns]]*0.5</f>
        <v>17009.259999999998</v>
      </c>
    </row>
    <row r="86" spans="1:7" ht="15.75" x14ac:dyDescent="0.2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  <c r="G86" s="5">
        <f>(Table1[[#This Row],[Books Distributed]]-Table1[[#This Row],[Returns]])*Table1[[#This Row],[Gildrose''s Royalty/book]]-Table1[[#This Row],[Returns]]*0.5</f>
        <v>5921.0800000000008</v>
      </c>
    </row>
    <row r="87" spans="1:7" ht="15.75" x14ac:dyDescent="0.2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  <c r="G87" s="5">
        <f>(Table1[[#This Row],[Books Distributed]]-Table1[[#This Row],[Returns]])*Table1[[#This Row],[Gildrose''s Royalty/book]]-Table1[[#This Row],[Returns]]*0.5</f>
        <v>20871.5</v>
      </c>
    </row>
    <row r="88" spans="1:7" ht="15.75" x14ac:dyDescent="0.2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  <c r="G88" s="5">
        <f>(Table1[[#This Row],[Books Distributed]]-Table1[[#This Row],[Returns]])*Table1[[#This Row],[Gildrose''s Royalty/book]]-Table1[[#This Row],[Returns]]*0.5</f>
        <v>12098.060000000001</v>
      </c>
    </row>
    <row r="89" spans="1:7" ht="15.75" x14ac:dyDescent="0.2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  <c r="G89" s="5">
        <f>(Table1[[#This Row],[Books Distributed]]-Table1[[#This Row],[Returns]])*Table1[[#This Row],[Gildrose''s Royalty/book]]-Table1[[#This Row],[Returns]]*0.5</f>
        <v>9956.34</v>
      </c>
    </row>
    <row r="90" spans="1:7" ht="15.75" x14ac:dyDescent="0.2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  <c r="G90" s="5">
        <f>(Table1[[#This Row],[Books Distributed]]-Table1[[#This Row],[Returns]])*Table1[[#This Row],[Gildrose''s Royalty/book]]-Table1[[#This Row],[Returns]]*0.5</f>
        <v>3993.3199999999997</v>
      </c>
    </row>
    <row r="91" spans="1:7" ht="15.75" x14ac:dyDescent="0.2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  <c r="G91" s="5">
        <f>(Table1[[#This Row],[Books Distributed]]-Table1[[#This Row],[Returns]])*Table1[[#This Row],[Gildrose''s Royalty/book]]-Table1[[#This Row],[Returns]]*0.5</f>
        <v>37313.1</v>
      </c>
    </row>
    <row r="92" spans="1:7" ht="15.75" x14ac:dyDescent="0.2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  <c r="G92" s="5">
        <f>(Table1[[#This Row],[Books Distributed]]-Table1[[#This Row],[Returns]])*Table1[[#This Row],[Gildrose''s Royalty/book]]-Table1[[#This Row],[Returns]]*0.5</f>
        <v>11863.359999999999</v>
      </c>
    </row>
    <row r="93" spans="1:7" ht="15.75" x14ac:dyDescent="0.2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  <c r="G93" s="5">
        <f>(Table1[[#This Row],[Books Distributed]]-Table1[[#This Row],[Returns]])*Table1[[#This Row],[Gildrose''s Royalty/book]]-Table1[[#This Row],[Returns]]*0.5</f>
        <v>99659</v>
      </c>
    </row>
    <row r="94" spans="1:7" ht="15.75" x14ac:dyDescent="0.2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  <c r="G94" s="5">
        <f>(Table1[[#This Row],[Books Distributed]]-Table1[[#This Row],[Returns]])*Table1[[#This Row],[Gildrose''s Royalty/book]]-Table1[[#This Row],[Returns]]*0.5</f>
        <v>32603.17</v>
      </c>
    </row>
    <row r="95" spans="1:7" ht="15.75" x14ac:dyDescent="0.2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  <c r="G95" s="5">
        <f>(Table1[[#This Row],[Books Distributed]]-Table1[[#This Row],[Returns]])*Table1[[#This Row],[Gildrose''s Royalty/book]]-Table1[[#This Row],[Returns]]*0.5</f>
        <v>2909.2400000000002</v>
      </c>
    </row>
    <row r="96" spans="1:7" ht="15.75" x14ac:dyDescent="0.2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  <c r="G96" s="5">
        <f>(Table1[[#This Row],[Books Distributed]]-Table1[[#This Row],[Returns]])*Table1[[#This Row],[Gildrose''s Royalty/book]]-Table1[[#This Row],[Returns]]*0.5</f>
        <v>271.10000000000002</v>
      </c>
    </row>
    <row r="97" spans="1:7" ht="15.75" x14ac:dyDescent="0.2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  <c r="G97" s="5">
        <f>(Table1[[#This Row],[Books Distributed]]-Table1[[#This Row],[Returns]])*Table1[[#This Row],[Gildrose''s Royalty/book]]-Table1[[#This Row],[Returns]]*0.5</f>
        <v>921.32000000000016</v>
      </c>
    </row>
    <row r="98" spans="1:7" ht="15.75" x14ac:dyDescent="0.2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  <c r="G98" s="5">
        <f>(Table1[[#This Row],[Books Distributed]]-Table1[[#This Row],[Returns]])*Table1[[#This Row],[Gildrose''s Royalty/book]]-Table1[[#This Row],[Returns]]*0.5</f>
        <v>10373</v>
      </c>
    </row>
    <row r="99" spans="1:7" ht="15.75" x14ac:dyDescent="0.2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  <c r="G99" s="5">
        <f>(Table1[[#This Row],[Books Distributed]]-Table1[[#This Row],[Returns]])*Table1[[#This Row],[Gildrose''s Royalty/book]]-Table1[[#This Row],[Returns]]*0.5</f>
        <v>7366.88</v>
      </c>
    </row>
    <row r="100" spans="1:7" ht="15.75" x14ac:dyDescent="0.2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  <c r="G100" s="5">
        <f>(Table1[[#This Row],[Books Distributed]]-Table1[[#This Row],[Returns]])*Table1[[#This Row],[Gildrose''s Royalty/book]]-Table1[[#This Row],[Returns]]*0.5</f>
        <v>17065.66</v>
      </c>
    </row>
    <row r="101" spans="1:7" ht="15.75" x14ac:dyDescent="0.2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  <c r="G101" s="5">
        <f>(Table1[[#This Row],[Books Distributed]]-Table1[[#This Row],[Returns]])*Table1[[#This Row],[Gildrose''s Royalty/book]]-Table1[[#This Row],[Returns]]*0.5</f>
        <v>3288.92</v>
      </c>
    </row>
    <row r="102" spans="1:7" ht="15.75" x14ac:dyDescent="0.2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  <c r="G102" s="5">
        <f>(Table1[[#This Row],[Books Distributed]]-Table1[[#This Row],[Returns]])*Table1[[#This Row],[Gildrose''s Royalty/book]]-Table1[[#This Row],[Returns]]*0.5</f>
        <v>39003.14</v>
      </c>
    </row>
    <row r="103" spans="1:7" ht="15.75" x14ac:dyDescent="0.2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  <c r="G103" s="5">
        <f>(Table1[[#This Row],[Books Distributed]]-Table1[[#This Row],[Returns]])*Table1[[#This Row],[Gildrose''s Royalty/book]]-Table1[[#This Row],[Returns]]*0.5</f>
        <v>8473.7800000000007</v>
      </c>
    </row>
    <row r="104" spans="1:7" ht="15.75" x14ac:dyDescent="0.2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  <c r="G104" s="5">
        <f>(Table1[[#This Row],[Books Distributed]]-Table1[[#This Row],[Returns]])*Table1[[#This Row],[Gildrose''s Royalty/book]]-Table1[[#This Row],[Returns]]*0.5</f>
        <v>25139.14</v>
      </c>
    </row>
    <row r="105" spans="1:7" ht="15.75" x14ac:dyDescent="0.2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  <c r="G105" s="5">
        <f>(Table1[[#This Row],[Books Distributed]]-Table1[[#This Row],[Returns]])*Table1[[#This Row],[Gildrose''s Royalty/book]]-Table1[[#This Row],[Returns]]*0.5</f>
        <v>7707.5</v>
      </c>
    </row>
    <row r="106" spans="1:7" ht="15.75" x14ac:dyDescent="0.2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  <c r="G106" s="5">
        <f>(Table1[[#This Row],[Books Distributed]]-Table1[[#This Row],[Returns]])*Table1[[#This Row],[Gildrose''s Royalty/book]]-Table1[[#This Row],[Returns]]*0.5</f>
        <v>26670.720000000001</v>
      </c>
    </row>
    <row r="107" spans="1:7" ht="15.75" x14ac:dyDescent="0.2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  <c r="G107" s="5">
        <f>(Table1[[#This Row],[Books Distributed]]-Table1[[#This Row],[Returns]])*Table1[[#This Row],[Gildrose''s Royalty/book]]-Table1[[#This Row],[Returns]]*0.5</f>
        <v>11911.199999999999</v>
      </c>
    </row>
    <row r="108" spans="1:7" ht="15.75" x14ac:dyDescent="0.2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  <c r="G108" s="5">
        <f>(Table1[[#This Row],[Books Distributed]]-Table1[[#This Row],[Returns]])*Table1[[#This Row],[Gildrose''s Royalty/book]]-Table1[[#This Row],[Returns]]*0.5</f>
        <v>1221.2</v>
      </c>
    </row>
    <row r="109" spans="1:7" ht="15.75" x14ac:dyDescent="0.2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  <c r="G109" s="5">
        <f>(Table1[[#This Row],[Books Distributed]]-Table1[[#This Row],[Returns]])*Table1[[#This Row],[Gildrose''s Royalty/book]]-Table1[[#This Row],[Returns]]*0.5</f>
        <v>107324.6</v>
      </c>
    </row>
    <row r="110" spans="1:7" ht="15.75" x14ac:dyDescent="0.2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  <c r="G110" s="5">
        <f>(Table1[[#This Row],[Books Distributed]]-Table1[[#This Row],[Returns]])*Table1[[#This Row],[Gildrose''s Royalty/book]]-Table1[[#This Row],[Returns]]*0.5</f>
        <v>10800.720000000001</v>
      </c>
    </row>
    <row r="111" spans="1:7" ht="15.75" x14ac:dyDescent="0.2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  <c r="G111" s="5">
        <f>(Table1[[#This Row],[Books Distributed]]-Table1[[#This Row],[Returns]])*Table1[[#This Row],[Gildrose''s Royalty/book]]-Table1[[#This Row],[Returns]]*0.5</f>
        <v>807.56000000000006</v>
      </c>
    </row>
    <row r="112" spans="1:7" ht="15.75" x14ac:dyDescent="0.25">
      <c r="A112" s="1" t="s">
        <v>22</v>
      </c>
      <c r="B112" s="1" t="s">
        <v>31</v>
      </c>
      <c r="C112" s="1" t="s">
        <v>31</v>
      </c>
      <c r="D112" s="3">
        <v>670</v>
      </c>
      <c r="E112" s="4">
        <v>130</v>
      </c>
      <c r="F112" s="3">
        <v>0.12</v>
      </c>
      <c r="G112" s="5">
        <f>(Table1[[#This Row],[Books Distributed]]-Table1[[#This Row],[Returns]])*Table1[[#This Row],[Gildrose''s Royalty/book]]-Table1[[#This Row],[Returns]]*0.5</f>
        <v>-0.20000000000000284</v>
      </c>
    </row>
    <row r="113" spans="1:7" ht="15.75" x14ac:dyDescent="0.2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  <c r="G113" s="5">
        <f>(Table1[[#This Row],[Books Distributed]]-Table1[[#This Row],[Returns]])*Table1[[#This Row],[Gildrose''s Royalty/book]]-Table1[[#This Row],[Returns]]*0.5</f>
        <v>1551.98</v>
      </c>
    </row>
    <row r="114" spans="1:7" ht="15.75" x14ac:dyDescent="0.25">
      <c r="A114" s="1" t="s">
        <v>61</v>
      </c>
      <c r="B114" s="1"/>
      <c r="C114" s="1"/>
      <c r="D114" s="3">
        <f>SUBTOTAL(109,Table1[Books Distributed])</f>
        <v>4713629</v>
      </c>
      <c r="E114" s="4">
        <f>SUBTOTAL(109,Table1[Returns])</f>
        <v>109526</v>
      </c>
      <c r="F114" s="3"/>
      <c r="G114" s="5">
        <f>SUBTOTAL(109,Table1[Profit])</f>
        <v>2236188.4400000009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subtotal by title</vt:lpstr>
      <vt:lpstr>subtotal by continent</vt:lpstr>
      <vt:lpstr>Sheet1</vt:lpstr>
      <vt:lpstr>Pivot Table</vt:lpstr>
      <vt:lpstr>table object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2016-06-14T12:05:34Z</dcterms:created>
  <dcterms:modified xsi:type="dcterms:W3CDTF">2016-06-15T10:53:39Z</dcterms:modified>
</cp:coreProperties>
</file>